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eadnellClerk\Documents\Finance\"/>
    </mc:Choice>
  </mc:AlternateContent>
  <bookViews>
    <workbookView xWindow="240" yWindow="0" windowWidth="20730" windowHeight="11760" tabRatio="500" activeTab="2"/>
  </bookViews>
  <sheets>
    <sheet name="2016-17" sheetId="1" r:id="rId1"/>
    <sheet name="Balance Sheet 2016-17" sheetId="2" r:id="rId2"/>
    <sheet name="2017-18" sheetId="3" r:id="rId3"/>
    <sheet name="Balance Sheet 2017-18" sheetId="4" r:id="rId4"/>
  </sheets>
  <definedNames>
    <definedName name="_xlnm.Print_Area" localSheetId="0">'2016-17'!$A$1:$R$64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1" i="3" l="1"/>
  <c r="O44" i="3" l="1"/>
  <c r="O6" i="3" l="1"/>
  <c r="O31" i="3" l="1"/>
  <c r="O29" i="3" l="1"/>
  <c r="O110" i="3" l="1"/>
  <c r="O111" i="3" s="1"/>
  <c r="O107" i="3"/>
  <c r="O106" i="3"/>
  <c r="O105" i="3"/>
  <c r="O104" i="3"/>
  <c r="O103" i="3"/>
  <c r="N95" i="3"/>
  <c r="M95" i="3"/>
  <c r="L95" i="3"/>
  <c r="K95" i="3"/>
  <c r="J95" i="3"/>
  <c r="I95" i="3"/>
  <c r="H95" i="3"/>
  <c r="G95" i="3"/>
  <c r="F95" i="3"/>
  <c r="E95" i="3"/>
  <c r="D95" i="3"/>
  <c r="C95" i="3"/>
  <c r="O94" i="3"/>
  <c r="O93" i="3"/>
  <c r="O92" i="3"/>
  <c r="O91" i="3"/>
  <c r="O90" i="3"/>
  <c r="O89" i="3"/>
  <c r="O88" i="3"/>
  <c r="O87" i="3"/>
  <c r="O86" i="3"/>
  <c r="O85" i="3"/>
  <c r="O84" i="3"/>
  <c r="O83" i="3"/>
  <c r="O96" i="3" s="1"/>
  <c r="N80" i="3"/>
  <c r="M80" i="3"/>
  <c r="L80" i="3"/>
  <c r="K80" i="3"/>
  <c r="J80" i="3"/>
  <c r="I80" i="3"/>
  <c r="H80" i="3"/>
  <c r="G80" i="3"/>
  <c r="F80" i="3"/>
  <c r="E80" i="3"/>
  <c r="D80" i="3"/>
  <c r="C80" i="3"/>
  <c r="O79" i="3"/>
  <c r="O78" i="3"/>
  <c r="O77" i="3"/>
  <c r="O76" i="3"/>
  <c r="O75" i="3"/>
  <c r="O74" i="3"/>
  <c r="O73" i="3"/>
  <c r="O72" i="3"/>
  <c r="O71" i="3"/>
  <c r="O70" i="3"/>
  <c r="O69" i="3"/>
  <c r="N64" i="3"/>
  <c r="L64" i="3"/>
  <c r="J64" i="3"/>
  <c r="H64" i="3"/>
  <c r="F64" i="3"/>
  <c r="D64" i="3"/>
  <c r="B64" i="3"/>
  <c r="M64" i="3"/>
  <c r="K64" i="3"/>
  <c r="I64" i="3"/>
  <c r="G64" i="3"/>
  <c r="E64" i="3"/>
  <c r="C64" i="3"/>
  <c r="O61" i="3"/>
  <c r="O60" i="3"/>
  <c r="O59" i="3"/>
  <c r="O58" i="3"/>
  <c r="O57" i="3"/>
  <c r="O56" i="3"/>
  <c r="O53" i="3"/>
  <c r="O52" i="3"/>
  <c r="O51" i="3"/>
  <c r="O50" i="3"/>
  <c r="O49" i="3"/>
  <c r="O46" i="3"/>
  <c r="O45" i="3"/>
  <c r="O18" i="3"/>
  <c r="O19" i="3"/>
  <c r="O28" i="1"/>
  <c r="S14" i="1"/>
  <c r="S13" i="1"/>
  <c r="C6" i="1"/>
  <c r="O108" i="3" l="1"/>
  <c r="O113" i="3" s="1"/>
  <c r="O81" i="3"/>
  <c r="O47" i="3"/>
  <c r="O54" i="3"/>
  <c r="O62" i="3"/>
  <c r="O63" i="3" s="1"/>
  <c r="O19" i="1"/>
  <c r="O65" i="3" l="1"/>
  <c r="D93" i="1"/>
  <c r="E93" i="1"/>
  <c r="E60" i="1" s="1"/>
  <c r="E62" i="1" s="1"/>
  <c r="F93" i="1"/>
  <c r="F60" i="1" s="1"/>
  <c r="F62" i="1" s="1"/>
  <c r="G93" i="1"/>
  <c r="G60" i="1" s="1"/>
  <c r="G62" i="1" s="1"/>
  <c r="H93" i="1"/>
  <c r="H60" i="1" s="1"/>
  <c r="I93" i="1"/>
  <c r="I60" i="1" s="1"/>
  <c r="I62" i="1" s="1"/>
  <c r="J93" i="1"/>
  <c r="J60" i="1" s="1"/>
  <c r="J62" i="1" s="1"/>
  <c r="K93" i="1"/>
  <c r="K60" i="1" s="1"/>
  <c r="K62" i="1" s="1"/>
  <c r="L93" i="1"/>
  <c r="L60" i="1" s="1"/>
  <c r="L62" i="1" s="1"/>
  <c r="M93" i="1"/>
  <c r="M60" i="1" s="1"/>
  <c r="M62" i="1" s="1"/>
  <c r="N93" i="1"/>
  <c r="N60" i="1" s="1"/>
  <c r="N62" i="1" s="1"/>
  <c r="C93" i="1"/>
  <c r="O15" i="1" l="1"/>
  <c r="O12" i="1"/>
  <c r="O13" i="1"/>
  <c r="O14" i="1"/>
  <c r="O16" i="1"/>
  <c r="O17" i="1"/>
  <c r="O18" i="1"/>
  <c r="O11" i="1"/>
  <c r="O7" i="1"/>
  <c r="O5" i="1"/>
  <c r="S36" i="1"/>
  <c r="O48" i="1"/>
  <c r="O49" i="1"/>
  <c r="O50" i="1"/>
  <c r="O51" i="1"/>
  <c r="G78" i="1"/>
  <c r="G35" i="1" s="1"/>
  <c r="G37" i="1" s="1"/>
  <c r="H78" i="1"/>
  <c r="H35" i="1" s="1"/>
  <c r="H37" i="1" s="1"/>
  <c r="I78" i="1"/>
  <c r="I35" i="1" s="1"/>
  <c r="I37" i="1" s="1"/>
  <c r="J78" i="1"/>
  <c r="J35" i="1" s="1"/>
  <c r="J37" i="1" s="1"/>
  <c r="K78" i="1"/>
  <c r="K35" i="1" s="1"/>
  <c r="K37" i="1" s="1"/>
  <c r="L78" i="1"/>
  <c r="L35" i="1" s="1"/>
  <c r="L37" i="1" s="1"/>
  <c r="M78" i="1"/>
  <c r="M35" i="1" s="1"/>
  <c r="M37" i="1" s="1"/>
  <c r="N78" i="1"/>
  <c r="N35" i="1" s="1"/>
  <c r="N37" i="1" s="1"/>
  <c r="F78" i="1"/>
  <c r="F35" i="1" s="1"/>
  <c r="F37" i="1" s="1"/>
  <c r="E78" i="1"/>
  <c r="E35" i="1" s="1"/>
  <c r="E37" i="1" s="1"/>
  <c r="D78" i="1"/>
  <c r="D35" i="1" s="1"/>
  <c r="D37" i="1" s="1"/>
  <c r="C78" i="1"/>
  <c r="O44" i="1"/>
  <c r="O43" i="1"/>
  <c r="C35" i="1" l="1"/>
  <c r="C62" i="1"/>
  <c r="P78" i="1"/>
  <c r="O77" i="1"/>
  <c r="O92" i="1"/>
  <c r="C37" i="1" l="1"/>
  <c r="P35" i="1"/>
  <c r="O29" i="1"/>
  <c r="O76" i="1" l="1"/>
  <c r="O91" i="1" l="1"/>
  <c r="O6" i="1" l="1"/>
  <c r="O98" i="1" l="1"/>
  <c r="O105" i="1"/>
  <c r="O104" i="1"/>
  <c r="O108" i="1"/>
  <c r="O109" i="1" s="1"/>
  <c r="O102" i="1"/>
  <c r="O103" i="1"/>
  <c r="O101" i="1"/>
  <c r="O106" i="1" l="1"/>
  <c r="O111" i="1" s="1"/>
  <c r="B41" i="3" l="1"/>
  <c r="N41" i="3" l="1"/>
  <c r="M41" i="3"/>
  <c r="L41" i="3"/>
  <c r="K41" i="3"/>
  <c r="J41" i="3"/>
  <c r="I41" i="3"/>
  <c r="H41" i="3"/>
  <c r="G41" i="3"/>
  <c r="F41" i="3"/>
  <c r="E41" i="3"/>
  <c r="D41" i="3"/>
  <c r="C41" i="3"/>
  <c r="P38" i="3"/>
  <c r="O38" i="3"/>
  <c r="P37" i="3"/>
  <c r="O37" i="3"/>
  <c r="P36" i="3"/>
  <c r="O36" i="3"/>
  <c r="O39" i="3" s="1"/>
  <c r="P32" i="3"/>
  <c r="O32" i="3"/>
  <c r="P30" i="3"/>
  <c r="O30" i="3"/>
  <c r="P28" i="3"/>
  <c r="O28" i="3"/>
  <c r="O33" i="3" s="1"/>
  <c r="P25" i="3"/>
  <c r="O25" i="3"/>
  <c r="O24" i="3"/>
  <c r="O20" i="3"/>
  <c r="O17" i="3"/>
  <c r="O16" i="3"/>
  <c r="P15" i="3"/>
  <c r="O15" i="3"/>
  <c r="P14" i="3"/>
  <c r="O14" i="3"/>
  <c r="P13" i="3"/>
  <c r="O13" i="3"/>
  <c r="O12" i="3"/>
  <c r="P11" i="3"/>
  <c r="O11" i="3"/>
  <c r="O8" i="3"/>
  <c r="O7" i="3"/>
  <c r="O5" i="3"/>
  <c r="O9" i="3" s="1"/>
  <c r="O26" i="3" l="1"/>
  <c r="O22" i="3"/>
  <c r="O41" i="3" s="1"/>
  <c r="Q5" i="1"/>
  <c r="O55" i="1" l="1"/>
  <c r="O56" i="1"/>
  <c r="C20" i="2" s="1"/>
  <c r="O57" i="1"/>
  <c r="O58" i="1"/>
  <c r="C23" i="2" s="1"/>
  <c r="O59" i="1"/>
  <c r="O54" i="1"/>
  <c r="O75" i="1"/>
  <c r="O90" i="1"/>
  <c r="C18" i="2"/>
  <c r="O82" i="1"/>
  <c r="O83" i="1"/>
  <c r="O84" i="1"/>
  <c r="O85" i="1"/>
  <c r="O86" i="1"/>
  <c r="O87" i="1"/>
  <c r="O88" i="1"/>
  <c r="O89" i="1"/>
  <c r="O71" i="1"/>
  <c r="O72" i="1"/>
  <c r="O73" i="1"/>
  <c r="O74" i="1"/>
  <c r="O68" i="1"/>
  <c r="O69" i="1"/>
  <c r="O70" i="1"/>
  <c r="D14" i="2"/>
  <c r="O23" i="1"/>
  <c r="O22" i="1"/>
  <c r="O10" i="1"/>
  <c r="Q34" i="1"/>
  <c r="Q22" i="1"/>
  <c r="Q28" i="1"/>
  <c r="O81" i="1" l="1"/>
  <c r="O94" i="1" s="1"/>
  <c r="H47" i="1"/>
  <c r="O34" i="1"/>
  <c r="O33" i="1"/>
  <c r="D10" i="2"/>
  <c r="O67" i="1"/>
  <c r="O47" i="1" l="1"/>
  <c r="H62" i="1"/>
  <c r="O79" i="1"/>
  <c r="D21" i="2" s="1"/>
  <c r="C21" i="2"/>
  <c r="O24" i="1"/>
  <c r="D11" i="2" s="1"/>
  <c r="D3" i="2" l="1"/>
  <c r="B62" i="1" l="1"/>
  <c r="Q54" i="1"/>
  <c r="Q47" i="1"/>
  <c r="Q48" i="1"/>
  <c r="Q49" i="1"/>
  <c r="Q50" i="1"/>
  <c r="Q55" i="1"/>
  <c r="Q56" i="1"/>
  <c r="Q57" i="1"/>
  <c r="Q58" i="1"/>
  <c r="Q59" i="1"/>
  <c r="Q15" i="1"/>
  <c r="Q6" i="1"/>
  <c r="D9" i="2"/>
  <c r="Q42" i="1"/>
  <c r="Q33" i="1"/>
  <c r="Q32" i="1"/>
  <c r="Q27" i="1"/>
  <c r="Q26" i="1"/>
  <c r="Q23" i="1"/>
  <c r="Q14" i="1"/>
  <c r="Q13" i="1"/>
  <c r="Q12" i="1"/>
  <c r="Q11" i="1"/>
  <c r="Q10" i="1"/>
  <c r="Q7" i="1"/>
  <c r="O42" i="1"/>
  <c r="O45" i="1" s="1"/>
  <c r="O32" i="1"/>
  <c r="O36" i="1" s="1"/>
  <c r="D17" i="2" s="1"/>
  <c r="O27" i="1"/>
  <c r="O26" i="1"/>
  <c r="D8" i="2"/>
  <c r="D5" i="2"/>
  <c r="B37" i="1"/>
  <c r="O30" i="1" l="1"/>
  <c r="D15" i="2" s="1"/>
  <c r="C6" i="2"/>
  <c r="O52" i="1"/>
  <c r="O8" i="1"/>
  <c r="O20" i="1"/>
  <c r="D4" i="2"/>
  <c r="Q63" i="1"/>
  <c r="C11" i="2" l="1"/>
  <c r="C24" i="2" s="1"/>
  <c r="D24" i="2"/>
  <c r="O38" i="1"/>
  <c r="P37" i="1"/>
  <c r="R38" i="1"/>
  <c r="D60" i="1"/>
  <c r="O60" i="1" s="1"/>
  <c r="O61" i="1" s="1"/>
  <c r="O63" i="1" s="1"/>
  <c r="D62" i="1" l="1"/>
  <c r="R64" i="1" l="1"/>
  <c r="P62" i="1"/>
  <c r="P93" i="1"/>
</calcChain>
</file>

<file path=xl/comments1.xml><?xml version="1.0" encoding="utf-8"?>
<comments xmlns="http://schemas.openxmlformats.org/spreadsheetml/2006/main">
  <authors>
    <author>Laurie</author>
  </authors>
  <commentList>
    <comment ref="C6" authorId="0" shapeId="0">
      <text>
        <r>
          <rPr>
            <b/>
            <sz val="9"/>
            <color indexed="81"/>
            <rFont val="Tahoma"/>
            <charset val="1"/>
          </rPr>
          <t>Laurie:</t>
        </r>
        <r>
          <rPr>
            <sz val="9"/>
            <color indexed="81"/>
            <rFont val="Tahoma"/>
            <charset val="1"/>
          </rPr>
          <t xml:space="preserve">
£25.74 expenses from March 2016  (previous years accounts)
£50.13 April 2016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Laurie:</t>
        </r>
        <r>
          <rPr>
            <sz val="9"/>
            <color indexed="81"/>
            <rFont val="Tahoma"/>
            <charset val="1"/>
          </rPr>
          <t xml:space="preserve">
£20.00 March 2016 (previous years accounts)
£20.00 April 2016</t>
        </r>
      </text>
    </comment>
    <comment ref="C23" authorId="0" shapeId="0">
      <text>
        <r>
          <rPr>
            <b/>
            <sz val="9"/>
            <color indexed="81"/>
            <rFont val="Tahoma"/>
            <charset val="1"/>
          </rPr>
          <t>Laurie:</t>
        </r>
        <r>
          <rPr>
            <sz val="9"/>
            <color indexed="81"/>
            <rFont val="Tahoma"/>
            <charset val="1"/>
          </rPr>
          <t xml:space="preserve">
Craig Mellor
MKM Building Supplies
Water Butt
Fred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Laurie:</t>
        </r>
        <r>
          <rPr>
            <sz val="9"/>
            <color indexed="81"/>
            <rFont val="Tahoma"/>
            <family val="2"/>
          </rPr>
          <t xml:space="preserve">
Fred - moving goal posts
</t>
        </r>
      </text>
    </comment>
    <comment ref="N50" authorId="0" shapeId="0">
      <text>
        <r>
          <rPr>
            <b/>
            <sz val="9"/>
            <color indexed="81"/>
            <rFont val="Tahoma"/>
            <charset val="1"/>
          </rPr>
          <t>Laurie:</t>
        </r>
        <r>
          <rPr>
            <sz val="9"/>
            <color indexed="81"/>
            <rFont val="Tahoma"/>
            <charset val="1"/>
          </rPr>
          <t xml:space="preserve">
Headstone inscription for David Lamb
</t>
        </r>
      </text>
    </comment>
    <comment ref="M77" authorId="0" shapeId="0">
      <text>
        <r>
          <rPr>
            <b/>
            <sz val="9"/>
            <color indexed="81"/>
            <rFont val="Tahoma"/>
            <family val="2"/>
          </rPr>
          <t>Laurie:</t>
        </r>
        <r>
          <rPr>
            <sz val="9"/>
            <color indexed="81"/>
            <rFont val="Tahoma"/>
            <family val="2"/>
          </rPr>
          <t xml:space="preserve">
Re BiB Signs
</t>
        </r>
      </text>
    </comment>
    <comment ref="M92" authorId="0" shapeId="0">
      <text>
        <r>
          <rPr>
            <b/>
            <sz val="9"/>
            <color indexed="81"/>
            <rFont val="Tahoma"/>
            <family val="2"/>
          </rPr>
          <t>Laurie:</t>
        </r>
        <r>
          <rPr>
            <sz val="9"/>
            <color indexed="81"/>
            <rFont val="Tahoma"/>
            <family val="2"/>
          </rPr>
          <t xml:space="preserve">
BiB signs
</t>
        </r>
      </text>
    </comment>
  </commentList>
</comments>
</file>

<file path=xl/comments2.xml><?xml version="1.0" encoding="utf-8"?>
<comments xmlns="http://schemas.openxmlformats.org/spreadsheetml/2006/main">
  <authors>
    <author>Laurie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>Laurie:</t>
        </r>
        <r>
          <rPr>
            <sz val="9"/>
            <color indexed="81"/>
            <rFont val="Tahoma"/>
            <family val="2"/>
          </rPr>
          <t xml:space="preserve">
Fred - erection of 2x Noticeboards - Bullrind &amp; outside Playground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Laurie:</t>
        </r>
        <r>
          <rPr>
            <sz val="9"/>
            <color indexed="81"/>
            <rFont val="Tahoma"/>
            <family val="2"/>
          </rPr>
          <t xml:space="preserve">
Stationery
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Laurie:</t>
        </r>
        <r>
          <rPr>
            <sz val="9"/>
            <color indexed="81"/>
            <rFont val="Tahoma"/>
            <family val="2"/>
          </rPr>
          <t xml:space="preserve">
Mrs Stella Davison Plot 29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</rPr>
          <t>Laurie:</t>
        </r>
        <r>
          <rPr>
            <sz val="9"/>
            <color indexed="81"/>
            <rFont val="Tahoma"/>
            <family val="2"/>
          </rPr>
          <t xml:space="preserve">
Mrs Clements Plot 30
</t>
        </r>
      </text>
    </comment>
  </commentList>
</comments>
</file>

<file path=xl/sharedStrings.xml><?xml version="1.0" encoding="utf-8"?>
<sst xmlns="http://schemas.openxmlformats.org/spreadsheetml/2006/main" count="236" uniqueCount="119">
  <si>
    <t>BEADNELL PARISH COUNCIL FINANCIAL REPORT 2016/17</t>
  </si>
  <si>
    <t>EXPENDITURE</t>
  </si>
  <si>
    <t>Training</t>
  </si>
  <si>
    <t>Audit</t>
  </si>
  <si>
    <t>Insurance</t>
  </si>
  <si>
    <t>NALC</t>
  </si>
  <si>
    <t>Clock Maintenance</t>
  </si>
  <si>
    <t>Donations</t>
  </si>
  <si>
    <t>Hall Hire</t>
  </si>
  <si>
    <t>Grass Cutting (Village)</t>
  </si>
  <si>
    <t>Grass Cutting (Cemetery)</t>
  </si>
  <si>
    <t>Office Expenses</t>
  </si>
  <si>
    <t>Playground Annual Inspection</t>
  </si>
  <si>
    <t>Transfer of Playground Freehold</t>
  </si>
  <si>
    <t>Budget</t>
  </si>
  <si>
    <t>May</t>
  </si>
  <si>
    <t>July</t>
  </si>
  <si>
    <t>Sept</t>
  </si>
  <si>
    <t>Nov</t>
  </si>
  <si>
    <t>Dec</t>
  </si>
  <si>
    <t>Jan</t>
  </si>
  <si>
    <t>Feb</t>
  </si>
  <si>
    <t>Mar</t>
  </si>
  <si>
    <t>Playground SLA</t>
  </si>
  <si>
    <t>INCOME</t>
  </si>
  <si>
    <t>Precept</t>
  </si>
  <si>
    <t>Burial of Ashes</t>
  </si>
  <si>
    <t>Opening Graves</t>
  </si>
  <si>
    <t>Headstones</t>
  </si>
  <si>
    <t>NEDL</t>
  </si>
  <si>
    <t>Northern Power Grid</t>
  </si>
  <si>
    <t>Neighbourhood Plan</t>
  </si>
  <si>
    <t>Total</t>
  </si>
  <si>
    <t>Projected</t>
  </si>
  <si>
    <t>NCC Double charge refund</t>
  </si>
  <si>
    <t>Cemetery:</t>
  </si>
  <si>
    <t>Repairs &amp; Maintenance (Cemetery)</t>
  </si>
  <si>
    <t>Playground:</t>
  </si>
  <si>
    <t>Clerk:</t>
  </si>
  <si>
    <t>Salary</t>
  </si>
  <si>
    <t>Expenses</t>
  </si>
  <si>
    <t>Village Repairs &amp; Maintenance</t>
  </si>
  <si>
    <t>BCV &amp; BiB Expenditure:</t>
  </si>
  <si>
    <t>General:</t>
  </si>
  <si>
    <t>Website:</t>
  </si>
  <si>
    <t>Website domain</t>
  </si>
  <si>
    <t>Website hosting</t>
  </si>
  <si>
    <t>TOTAL PAYMENTS</t>
  </si>
  <si>
    <t>Bench Maintenance</t>
  </si>
  <si>
    <t>Income</t>
  </si>
  <si>
    <t>Clerk</t>
  </si>
  <si>
    <t>Cemetery</t>
  </si>
  <si>
    <t>Repairs &amp; Maintenance</t>
  </si>
  <si>
    <t>Playground</t>
  </si>
  <si>
    <t>TFR Playground Freehold</t>
  </si>
  <si>
    <t>Web Site</t>
  </si>
  <si>
    <t>VAT</t>
  </si>
  <si>
    <t>June</t>
  </si>
  <si>
    <t>August</t>
  </si>
  <si>
    <t>Oct</t>
  </si>
  <si>
    <t>April</t>
  </si>
  <si>
    <t>Village Grass Cutting</t>
  </si>
  <si>
    <t>PETTY CASH</t>
  </si>
  <si>
    <t>BVC &amp; BiB  Receipts:</t>
  </si>
  <si>
    <t xml:space="preserve">Open Gardens Insurance </t>
  </si>
  <si>
    <t>Parent/Child Swing</t>
  </si>
  <si>
    <t xml:space="preserve">Open Garden Insurance </t>
  </si>
  <si>
    <t>Difference</t>
  </si>
  <si>
    <t>Christmas Lights</t>
  </si>
  <si>
    <t>Playpark Sign</t>
  </si>
  <si>
    <t>Bedding Gravel</t>
  </si>
  <si>
    <t>Building Materials Refund</t>
  </si>
  <si>
    <t>Playground Sign</t>
  </si>
  <si>
    <t>Electronic Prog re Open Garden Event</t>
  </si>
  <si>
    <t>Village Information Signs</t>
  </si>
  <si>
    <t>Village Info Noticeboards</t>
  </si>
  <si>
    <t>Noticeboards</t>
  </si>
  <si>
    <t>Bank Interest Earned</t>
  </si>
  <si>
    <t>BCV &amp;BIB</t>
  </si>
  <si>
    <t>TOTALS</t>
  </si>
  <si>
    <t>New Bins</t>
  </si>
  <si>
    <t>BEADNELL PARISH COUNCIL FINANCIAL REPORT 2017/18</t>
  </si>
  <si>
    <t>Transfer from Reserve</t>
  </si>
  <si>
    <t>Community Account</t>
  </si>
  <si>
    <t>Marshall Burial Ground</t>
  </si>
  <si>
    <t>High Interest Account</t>
  </si>
  <si>
    <t>Petty Cash b/f  01.05.16</t>
  </si>
  <si>
    <t>Stationery/ Postage/Copying</t>
  </si>
  <si>
    <t>Stationery/Postage</t>
  </si>
  <si>
    <t>Postage</t>
  </si>
  <si>
    <t>Bulbs/ Grass Seeds for Cemtery</t>
  </si>
  <si>
    <t>Cemetery Expenses</t>
  </si>
  <si>
    <t>Transfer from Current Account</t>
  </si>
  <si>
    <t>Petty Cash Balance 31.12.16</t>
  </si>
  <si>
    <t>Website Domain</t>
  </si>
  <si>
    <t>Website Hosting</t>
  </si>
  <si>
    <t>Website Design</t>
  </si>
  <si>
    <t>Cemetery Plot Purchase</t>
  </si>
  <si>
    <t>Other Receipts:</t>
  </si>
  <si>
    <t>Interest Earned</t>
  </si>
  <si>
    <t>Concrete for Village Map Signs</t>
  </si>
  <si>
    <t>Playground Swing</t>
  </si>
  <si>
    <t>Black/Yellow printed Vests</t>
  </si>
  <si>
    <t>Bank Account Balance b/f</t>
  </si>
  <si>
    <t>David Mulvey Electrical Testing</t>
  </si>
  <si>
    <t>David Mulvey Christmas Electircal</t>
  </si>
  <si>
    <t>Playground Repairs</t>
  </si>
  <si>
    <t>Command Print</t>
  </si>
  <si>
    <t>VAT Refund</t>
  </si>
  <si>
    <t>BCV Receipts</t>
  </si>
  <si>
    <t>BCV Expenditure</t>
  </si>
  <si>
    <t>N'board Playground &amp; Bullring</t>
  </si>
  <si>
    <t>Petty Cash</t>
  </si>
  <si>
    <t>Memorial</t>
  </si>
  <si>
    <t>Petty Cash Balance 31.03.2017</t>
  </si>
  <si>
    <t>Playground repairs</t>
  </si>
  <si>
    <t>Expenditure</t>
  </si>
  <si>
    <t>Grass cutting &amp; currting hedge</t>
  </si>
  <si>
    <t>Paye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</si>
</sst>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2" fontId="4" fillId="0" borderId="0" xfId="0" applyNumberFormat="1" applyFont="1"/>
    <xf numFmtId="0" fontId="4" fillId="0" borderId="0" xfId="0" applyFont="1"/>
    <xf numFmtId="2" fontId="5" fillId="0" borderId="0" xfId="0" applyNumberFormat="1" applyFont="1"/>
    <xf numFmtId="0" fontId="4" fillId="0" borderId="0" xfId="0" applyFont="1" applyAlignment="1"/>
    <xf numFmtId="2" fontId="6" fillId="0" borderId="0" xfId="0" applyNumberFormat="1" applyFont="1"/>
    <xf numFmtId="2" fontId="7" fillId="0" borderId="0" xfId="0" applyNumberFormat="1" applyFont="1"/>
    <xf numFmtId="0" fontId="7" fillId="0" borderId="0" xfId="0" applyFont="1"/>
    <xf numFmtId="2" fontId="8" fillId="0" borderId="0" xfId="0" applyNumberFormat="1" applyFont="1"/>
    <xf numFmtId="2" fontId="6" fillId="0" borderId="1" xfId="0" applyNumberFormat="1" applyFont="1" applyBorder="1"/>
    <xf numFmtId="2" fontId="3" fillId="0" borderId="0" xfId="0" applyNumberFormat="1" applyFont="1"/>
    <xf numFmtId="2" fontId="4" fillId="0" borderId="0" xfId="0" applyNumberFormat="1" applyFont="1" applyFill="1"/>
    <xf numFmtId="2" fontId="0" fillId="0" borderId="0" xfId="0" applyNumberFormat="1" applyFill="1"/>
    <xf numFmtId="0" fontId="9" fillId="0" borderId="0" xfId="0" applyFont="1"/>
    <xf numFmtId="2" fontId="9" fillId="0" borderId="1" xfId="0" applyNumberFormat="1" applyFont="1" applyFill="1" applyBorder="1"/>
    <xf numFmtId="2" fontId="9" fillId="0" borderId="1" xfId="0" applyNumberFormat="1" applyFont="1" applyBorder="1"/>
    <xf numFmtId="0" fontId="4" fillId="0" borderId="0" xfId="0" applyFont="1" applyAlignment="1"/>
    <xf numFmtId="2" fontId="3" fillId="0" borderId="0" xfId="0" applyNumberFormat="1" applyFont="1" applyFill="1"/>
    <xf numFmtId="2" fontId="5" fillId="0" borderId="0" xfId="0" applyNumberFormat="1" applyFont="1" applyFill="1"/>
    <xf numFmtId="2" fontId="6" fillId="0" borderId="1" xfId="0" applyNumberFormat="1" applyFont="1" applyFill="1" applyBorder="1"/>
    <xf numFmtId="2" fontId="11" fillId="0" borderId="0" xfId="0" applyNumberFormat="1" applyFont="1"/>
    <xf numFmtId="2" fontId="12" fillId="0" borderId="0" xfId="0" applyNumberFormat="1" applyFont="1"/>
    <xf numFmtId="2" fontId="6" fillId="0" borderId="0" xfId="0" applyNumberFormat="1" applyFont="1" applyFill="1"/>
    <xf numFmtId="0" fontId="4" fillId="0" borderId="0" xfId="0" applyFont="1" applyFill="1"/>
    <xf numFmtId="0" fontId="0" fillId="0" borderId="0" xfId="0" applyFill="1"/>
    <xf numFmtId="0" fontId="10" fillId="0" borderId="0" xfId="0" applyFont="1" applyBorder="1"/>
    <xf numFmtId="2" fontId="10" fillId="0" borderId="0" xfId="0" applyNumberFormat="1" applyFont="1" applyBorder="1"/>
    <xf numFmtId="2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/>
    <xf numFmtId="0" fontId="3" fillId="0" borderId="0" xfId="0" applyFont="1"/>
    <xf numFmtId="2" fontId="4" fillId="0" borderId="1" xfId="0" applyNumberFormat="1" applyFont="1" applyBorder="1"/>
    <xf numFmtId="2" fontId="4" fillId="0" borderId="1" xfId="0" applyNumberFormat="1" applyFont="1" applyFill="1" applyBorder="1"/>
    <xf numFmtId="0" fontId="6" fillId="0" borderId="0" xfId="0" applyFont="1" applyFill="1"/>
    <xf numFmtId="2" fontId="6" fillId="0" borderId="2" xfId="0" applyNumberFormat="1" applyFont="1" applyFill="1" applyBorder="1"/>
    <xf numFmtId="2" fontId="4" fillId="0" borderId="0" xfId="0" applyNumberFormat="1" applyFont="1" applyFill="1" applyBorder="1"/>
    <xf numFmtId="0" fontId="0" fillId="0" borderId="0" xfId="0" applyAlignment="1">
      <alignment wrapText="1"/>
    </xf>
    <xf numFmtId="2" fontId="0" fillId="0" borderId="0" xfId="0" applyNumberFormat="1"/>
    <xf numFmtId="0" fontId="17" fillId="0" borderId="0" xfId="0" applyFont="1"/>
    <xf numFmtId="0" fontId="18" fillId="0" borderId="0" xfId="0" applyFont="1"/>
    <xf numFmtId="2" fontId="9" fillId="0" borderId="0" xfId="0" applyNumberFormat="1" applyFont="1" applyBorder="1"/>
    <xf numFmtId="2" fontId="4" fillId="0" borderId="0" xfId="0" applyNumberFormat="1" applyFont="1" applyAlignment="1"/>
    <xf numFmtId="0" fontId="4" fillId="0" borderId="0" xfId="0" applyFont="1" applyAlignmen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1"/>
  <sheetViews>
    <sheetView zoomScaleNormal="100" zoomScalePageLayoutView="15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94" sqref="A94"/>
    </sheetView>
  </sheetViews>
  <sheetFormatPr defaultColWidth="10.875" defaultRowHeight="11.25" x14ac:dyDescent="0.2"/>
  <cols>
    <col min="1" max="1" width="26.875" style="1" customWidth="1"/>
    <col min="2" max="14" width="6.375" style="1" customWidth="1"/>
    <col min="15" max="18" width="6.375" style="2" customWidth="1"/>
    <col min="19" max="16384" width="10.875" style="2"/>
  </cols>
  <sheetData>
    <row r="1" spans="1:19" x14ac:dyDescent="0.2">
      <c r="A1" s="41" t="s">
        <v>0</v>
      </c>
      <c r="B1" s="41"/>
      <c r="C1" s="41"/>
      <c r="D1" s="42"/>
      <c r="E1" s="42"/>
      <c r="F1" s="42"/>
      <c r="G1" s="4"/>
    </row>
    <row r="3" spans="1:19" x14ac:dyDescent="0.2">
      <c r="A3" s="8" t="s">
        <v>1</v>
      </c>
      <c r="B3" s="5" t="s">
        <v>14</v>
      </c>
      <c r="C3" s="1" t="s">
        <v>60</v>
      </c>
      <c r="D3" s="1" t="s">
        <v>15</v>
      </c>
      <c r="E3" s="1" t="s">
        <v>57</v>
      </c>
      <c r="F3" s="1" t="s">
        <v>16</v>
      </c>
      <c r="G3" s="1" t="s">
        <v>58</v>
      </c>
      <c r="H3" s="1" t="s">
        <v>17</v>
      </c>
      <c r="I3" s="1" t="s">
        <v>59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32</v>
      </c>
      <c r="P3" s="1"/>
      <c r="Q3" s="3" t="s">
        <v>33</v>
      </c>
      <c r="S3" s="7" t="s">
        <v>67</v>
      </c>
    </row>
    <row r="4" spans="1:19" x14ac:dyDescent="0.2">
      <c r="A4" s="5" t="s">
        <v>38</v>
      </c>
      <c r="B4" s="5"/>
      <c r="O4" s="1"/>
      <c r="P4" s="1"/>
      <c r="Q4" s="3"/>
    </row>
    <row r="5" spans="1:19" x14ac:dyDescent="0.2">
      <c r="A5" s="6" t="s">
        <v>39</v>
      </c>
      <c r="B5" s="5">
        <v>2800</v>
      </c>
      <c r="C5" s="11">
        <v>232.47</v>
      </c>
      <c r="D5" s="11">
        <v>232.47</v>
      </c>
      <c r="E5" s="11">
        <v>232.47</v>
      </c>
      <c r="F5" s="11">
        <v>232.47</v>
      </c>
      <c r="G5" s="11">
        <v>232.47</v>
      </c>
      <c r="H5" s="11">
        <v>232.47</v>
      </c>
      <c r="I5" s="11">
        <v>278.97000000000003</v>
      </c>
      <c r="J5" s="17">
        <v>390.59</v>
      </c>
      <c r="K5" s="17">
        <v>278.97000000000003</v>
      </c>
      <c r="L5" s="17">
        <v>278.97000000000003</v>
      </c>
      <c r="M5" s="17">
        <v>278.97000000000003</v>
      </c>
      <c r="N5" s="17">
        <v>278.97000000000003</v>
      </c>
      <c r="O5" s="11">
        <f>SUM(C5:N5)</f>
        <v>3180.2600000000011</v>
      </c>
      <c r="P5" s="11"/>
      <c r="Q5" s="3">
        <f>SUM(C5:N5)</f>
        <v>3180.2600000000011</v>
      </c>
    </row>
    <row r="6" spans="1:19" x14ac:dyDescent="0.2">
      <c r="A6" s="6" t="s">
        <v>40</v>
      </c>
      <c r="B6" s="5">
        <v>350</v>
      </c>
      <c r="C6" s="11">
        <f>25.74+50.13</f>
        <v>75.87</v>
      </c>
      <c r="D6" s="11">
        <v>18.989999999999998</v>
      </c>
      <c r="E6" s="11">
        <v>11.55</v>
      </c>
      <c r="F6" s="11">
        <v>29.16</v>
      </c>
      <c r="G6" s="11">
        <v>25.74</v>
      </c>
      <c r="H6" s="11">
        <v>25.38</v>
      </c>
      <c r="I6" s="11">
        <v>20.6</v>
      </c>
      <c r="J6" s="11">
        <v>33.840000000000003</v>
      </c>
      <c r="K6" s="11">
        <v>9.81</v>
      </c>
      <c r="L6" s="11">
        <v>35.549999999999997</v>
      </c>
      <c r="M6" s="11">
        <v>22.32</v>
      </c>
      <c r="N6" s="11"/>
      <c r="O6" s="11">
        <f>SUM(C6:N6)</f>
        <v>308.81</v>
      </c>
      <c r="P6" s="11"/>
      <c r="Q6" s="3">
        <f t="shared" ref="Q6:Q34" si="0">SUM(D6:N6)</f>
        <v>232.94</v>
      </c>
      <c r="S6" s="7"/>
    </row>
    <row r="7" spans="1:19" x14ac:dyDescent="0.2">
      <c r="A7" s="1" t="s">
        <v>2</v>
      </c>
      <c r="B7" s="5">
        <v>50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/>
      <c r="K7" s="11"/>
      <c r="L7" s="11"/>
      <c r="M7" s="11"/>
      <c r="N7" s="11"/>
      <c r="O7" s="11">
        <f>SUM(C7:N7)</f>
        <v>0</v>
      </c>
      <c r="P7" s="11"/>
      <c r="Q7" s="3">
        <f t="shared" si="0"/>
        <v>0</v>
      </c>
    </row>
    <row r="8" spans="1:19" x14ac:dyDescent="0.2">
      <c r="B8" s="5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22"/>
      <c r="O8" s="19">
        <f>SUM(O5:O7)</f>
        <v>3489.0700000000011</v>
      </c>
      <c r="P8" s="11"/>
      <c r="Q8" s="3"/>
    </row>
    <row r="9" spans="1:19" x14ac:dyDescent="0.2">
      <c r="A9" s="5" t="s">
        <v>43</v>
      </c>
      <c r="B9" s="5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3"/>
    </row>
    <row r="10" spans="1:19" x14ac:dyDescent="0.2">
      <c r="A10" s="1" t="s">
        <v>3</v>
      </c>
      <c r="B10" s="5">
        <v>165</v>
      </c>
      <c r="C10" s="11"/>
      <c r="D10" s="11"/>
      <c r="E10" s="11"/>
      <c r="F10" s="11"/>
      <c r="G10" s="11"/>
      <c r="H10" s="11"/>
      <c r="I10" s="11">
        <v>120</v>
      </c>
      <c r="J10" s="11"/>
      <c r="K10" s="11"/>
      <c r="L10" s="11"/>
      <c r="M10" s="11"/>
      <c r="N10" s="11"/>
      <c r="O10" s="11">
        <f>SUM(C10:N10)</f>
        <v>120</v>
      </c>
      <c r="P10" s="11"/>
      <c r="Q10" s="3">
        <f t="shared" si="0"/>
        <v>120</v>
      </c>
    </row>
    <row r="11" spans="1:19" x14ac:dyDescent="0.2">
      <c r="A11" s="6" t="s">
        <v>4</v>
      </c>
      <c r="B11" s="5">
        <v>300</v>
      </c>
      <c r="C11" s="11"/>
      <c r="D11" s="11">
        <v>273.36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>
        <f>SUM(D11:N11)</f>
        <v>273.36</v>
      </c>
      <c r="P11" s="11"/>
      <c r="Q11" s="3">
        <f t="shared" si="0"/>
        <v>273.36</v>
      </c>
    </row>
    <row r="12" spans="1:19" x14ac:dyDescent="0.2">
      <c r="A12" s="1" t="s">
        <v>5</v>
      </c>
      <c r="B12" s="5">
        <v>205</v>
      </c>
      <c r="C12" s="11"/>
      <c r="D12" s="11">
        <v>205.45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>
        <f t="shared" ref="O12:O19" si="1">SUM(D12:N12)</f>
        <v>205.45</v>
      </c>
      <c r="P12" s="11"/>
      <c r="Q12" s="3">
        <f t="shared" si="0"/>
        <v>205.45</v>
      </c>
    </row>
    <row r="13" spans="1:19" x14ac:dyDescent="0.2">
      <c r="A13" s="1" t="s">
        <v>6</v>
      </c>
      <c r="B13" s="5">
        <v>160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>
        <f t="shared" si="1"/>
        <v>0</v>
      </c>
      <c r="P13" s="11"/>
      <c r="Q13" s="3">
        <f t="shared" si="0"/>
        <v>0</v>
      </c>
      <c r="S13" s="2">
        <f>16992.93-16794.17</f>
        <v>198.76000000000204</v>
      </c>
    </row>
    <row r="14" spans="1:19" x14ac:dyDescent="0.2">
      <c r="A14" s="1" t="s">
        <v>7</v>
      </c>
      <c r="B14" s="5">
        <v>120</v>
      </c>
      <c r="C14" s="11"/>
      <c r="D14" s="11">
        <v>120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>
        <f t="shared" si="1"/>
        <v>120</v>
      </c>
      <c r="P14" s="11"/>
      <c r="Q14" s="3">
        <f t="shared" si="0"/>
        <v>120</v>
      </c>
      <c r="S14" s="2">
        <f>20386.02-17034.07</f>
        <v>3351.9500000000007</v>
      </c>
    </row>
    <row r="15" spans="1:19" x14ac:dyDescent="0.2">
      <c r="A15" s="1" t="s">
        <v>8</v>
      </c>
      <c r="B15" s="5">
        <v>360</v>
      </c>
      <c r="C15" s="11">
        <v>40</v>
      </c>
      <c r="D15" s="11">
        <v>10</v>
      </c>
      <c r="E15" s="11">
        <v>22</v>
      </c>
      <c r="F15" s="11">
        <v>38.5</v>
      </c>
      <c r="G15" s="11">
        <v>22</v>
      </c>
      <c r="H15" s="11">
        <v>55</v>
      </c>
      <c r="I15" s="11">
        <v>0</v>
      </c>
      <c r="J15" s="17">
        <v>44</v>
      </c>
      <c r="K15" s="11">
        <v>0</v>
      </c>
      <c r="L15" s="11">
        <v>55</v>
      </c>
      <c r="M15" s="11">
        <v>11</v>
      </c>
      <c r="N15" s="11"/>
      <c r="O15" s="11">
        <f>SUM(C15:N15)</f>
        <v>297.5</v>
      </c>
      <c r="P15" s="11"/>
      <c r="Q15" s="3">
        <f t="shared" si="0"/>
        <v>257.5</v>
      </c>
    </row>
    <row r="16" spans="1:19" x14ac:dyDescent="0.2">
      <c r="A16" s="1" t="s">
        <v>9</v>
      </c>
      <c r="B16" s="5">
        <v>600</v>
      </c>
      <c r="C16" s="11"/>
      <c r="D16" s="11">
        <v>205</v>
      </c>
      <c r="E16" s="11"/>
      <c r="F16" s="11">
        <v>275</v>
      </c>
      <c r="G16" s="11"/>
      <c r="H16" s="11">
        <v>360</v>
      </c>
      <c r="I16" s="11"/>
      <c r="J16" s="11">
        <v>220</v>
      </c>
      <c r="K16" s="11"/>
      <c r="L16" s="11"/>
      <c r="M16" s="11"/>
      <c r="N16" s="11"/>
      <c r="O16" s="11">
        <f t="shared" si="1"/>
        <v>1060</v>
      </c>
      <c r="P16" s="11"/>
      <c r="Q16" s="3"/>
    </row>
    <row r="17" spans="1:17" x14ac:dyDescent="0.2">
      <c r="A17" s="6" t="s">
        <v>41</v>
      </c>
      <c r="B17" s="5">
        <v>500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>
        <f t="shared" si="1"/>
        <v>0</v>
      </c>
      <c r="P17" s="11"/>
      <c r="Q17" s="3"/>
    </row>
    <row r="18" spans="1:17" x14ac:dyDescent="0.2">
      <c r="A18" s="1" t="s">
        <v>11</v>
      </c>
      <c r="B18" s="5">
        <v>100</v>
      </c>
      <c r="C18" s="11"/>
      <c r="D18" s="11"/>
      <c r="E18" s="11"/>
      <c r="F18" s="11">
        <v>41.33</v>
      </c>
      <c r="G18" s="11"/>
      <c r="H18" s="11"/>
      <c r="I18" s="11"/>
      <c r="J18" s="11">
        <v>24.49</v>
      </c>
      <c r="K18" s="11"/>
      <c r="L18" s="11"/>
      <c r="M18" s="11">
        <v>52</v>
      </c>
      <c r="N18" s="11"/>
      <c r="O18" s="11">
        <f t="shared" si="1"/>
        <v>117.82</v>
      </c>
      <c r="P18" s="11"/>
      <c r="Q18" s="3"/>
    </row>
    <row r="19" spans="1:17" x14ac:dyDescent="0.2">
      <c r="A19" s="1" t="s">
        <v>111</v>
      </c>
      <c r="B19" s="5">
        <v>0</v>
      </c>
      <c r="C19" s="11"/>
      <c r="D19" s="11"/>
      <c r="E19" s="11"/>
      <c r="F19" s="11"/>
      <c r="G19" s="11"/>
      <c r="H19" s="11"/>
      <c r="I19" s="11"/>
      <c r="J19" s="11"/>
      <c r="K19" s="11">
        <v>2417.5</v>
      </c>
      <c r="L19" s="11"/>
      <c r="M19" s="11"/>
      <c r="N19" s="11">
        <v>1777.95</v>
      </c>
      <c r="O19" s="11">
        <f t="shared" si="1"/>
        <v>4195.45</v>
      </c>
      <c r="P19" s="11"/>
      <c r="Q19" s="3"/>
    </row>
    <row r="20" spans="1:17" x14ac:dyDescent="0.2">
      <c r="A20" s="6"/>
      <c r="B20" s="5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2"/>
      <c r="O20" s="19">
        <f>SUM(O10:O19)</f>
        <v>6389.58</v>
      </c>
      <c r="P20" s="11"/>
      <c r="Q20" s="3"/>
    </row>
    <row r="21" spans="1:17" x14ac:dyDescent="0.2">
      <c r="A21" s="5" t="s">
        <v>35</v>
      </c>
      <c r="B21" s="5">
        <v>1115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3"/>
    </row>
    <row r="22" spans="1:17" x14ac:dyDescent="0.2">
      <c r="A22" s="1" t="s">
        <v>10</v>
      </c>
      <c r="B22" s="5"/>
      <c r="C22" s="11"/>
      <c r="D22" s="11">
        <v>180</v>
      </c>
      <c r="E22" s="11"/>
      <c r="F22" s="11">
        <v>300</v>
      </c>
      <c r="G22" s="11"/>
      <c r="H22" s="11">
        <v>400</v>
      </c>
      <c r="I22" s="11"/>
      <c r="J22" s="11">
        <v>240</v>
      </c>
      <c r="K22" s="11"/>
      <c r="L22" s="11"/>
      <c r="M22" s="11"/>
      <c r="N22" s="11"/>
      <c r="O22" s="11">
        <f>SUM(C22:N22)</f>
        <v>1120</v>
      </c>
      <c r="P22" s="11"/>
      <c r="Q22" s="3">
        <f>SUM(D22:N22)</f>
        <v>1120</v>
      </c>
    </row>
    <row r="23" spans="1:17" x14ac:dyDescent="0.2">
      <c r="A23" s="7" t="s">
        <v>36</v>
      </c>
      <c r="B23" s="5"/>
      <c r="C23" s="11">
        <v>653.96</v>
      </c>
      <c r="D23" s="11"/>
      <c r="E23" s="11"/>
      <c r="F23" s="11"/>
      <c r="G23" s="11"/>
      <c r="H23" s="11"/>
      <c r="I23" s="11">
        <v>185</v>
      </c>
      <c r="J23" s="11"/>
      <c r="K23" s="11"/>
      <c r="L23" s="11"/>
      <c r="M23" s="11"/>
      <c r="N23" s="11"/>
      <c r="O23" s="11">
        <f>SUM(C23:N23)</f>
        <v>838.96</v>
      </c>
      <c r="P23" s="11"/>
      <c r="Q23" s="3">
        <f t="shared" si="0"/>
        <v>185</v>
      </c>
    </row>
    <row r="24" spans="1:17" x14ac:dyDescent="0.2">
      <c r="A24" s="7"/>
      <c r="B24" s="5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2"/>
      <c r="O24" s="19">
        <f>SUM(O22:O23)</f>
        <v>1958.96</v>
      </c>
      <c r="P24" s="11"/>
      <c r="Q24" s="3"/>
    </row>
    <row r="25" spans="1:17" x14ac:dyDescent="0.2">
      <c r="A25" s="5" t="s">
        <v>37</v>
      </c>
      <c r="B25" s="5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3"/>
    </row>
    <row r="26" spans="1:17" x14ac:dyDescent="0.2">
      <c r="A26" s="1" t="s">
        <v>12</v>
      </c>
      <c r="B26" s="5">
        <v>175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 t="shared" ref="O26:O32" si="2">SUM(D26:H26)</f>
        <v>0</v>
      </c>
      <c r="P26" s="11"/>
      <c r="Q26" s="3">
        <f t="shared" si="0"/>
        <v>0</v>
      </c>
    </row>
    <row r="27" spans="1:17" x14ac:dyDescent="0.2">
      <c r="A27" s="1" t="s">
        <v>13</v>
      </c>
      <c r="B27" s="5">
        <v>500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>
        <f t="shared" si="2"/>
        <v>0</v>
      </c>
      <c r="P27" s="1"/>
      <c r="Q27" s="3">
        <f t="shared" si="0"/>
        <v>0</v>
      </c>
    </row>
    <row r="28" spans="1:17" x14ac:dyDescent="0.2">
      <c r="A28" s="1" t="s">
        <v>23</v>
      </c>
      <c r="B28" s="5">
        <v>1274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>
        <v>1274</v>
      </c>
      <c r="O28" s="11">
        <f>SUM(C28:N28)</f>
        <v>1274</v>
      </c>
      <c r="P28" s="1"/>
      <c r="Q28" s="3">
        <f t="shared" si="0"/>
        <v>1274</v>
      </c>
    </row>
    <row r="29" spans="1:17" x14ac:dyDescent="0.2">
      <c r="A29" s="1" t="s">
        <v>106</v>
      </c>
      <c r="B29" s="5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>
        <v>200</v>
      </c>
      <c r="N29" s="11"/>
      <c r="O29" s="11">
        <f>SUM(C29:N29)</f>
        <v>200</v>
      </c>
      <c r="P29" s="1"/>
      <c r="Q29" s="3"/>
    </row>
    <row r="30" spans="1:17" ht="12.75" x14ac:dyDescent="0.2">
      <c r="A30" s="25"/>
      <c r="B30" s="26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23"/>
      <c r="N30" s="11"/>
      <c r="O30" s="19">
        <f>SUM(O26:O29)</f>
        <v>1474</v>
      </c>
      <c r="P30" s="1"/>
      <c r="Q30" s="3"/>
    </row>
    <row r="31" spans="1:17" x14ac:dyDescent="0.2">
      <c r="A31" s="5" t="s">
        <v>44</v>
      </c>
      <c r="B31" s="5">
        <v>55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3"/>
    </row>
    <row r="32" spans="1:17" x14ac:dyDescent="0.2">
      <c r="A32" s="1" t="s">
        <v>94</v>
      </c>
      <c r="B32" s="5"/>
      <c r="C32" s="11"/>
      <c r="D32" s="11"/>
      <c r="E32" s="11"/>
      <c r="F32" s="11"/>
      <c r="G32" s="11">
        <v>35.86</v>
      </c>
      <c r="H32" s="11"/>
      <c r="I32" s="11"/>
      <c r="J32" s="11"/>
      <c r="K32" s="11"/>
      <c r="L32" s="11"/>
      <c r="M32" s="11"/>
      <c r="N32" s="11"/>
      <c r="O32" s="11">
        <f t="shared" si="2"/>
        <v>35.86</v>
      </c>
      <c r="P32" s="11"/>
      <c r="Q32" s="3">
        <f t="shared" si="0"/>
        <v>35.86</v>
      </c>
    </row>
    <row r="33" spans="1:19" ht="12" customHeight="1" x14ac:dyDescent="0.2">
      <c r="A33" s="2" t="s">
        <v>95</v>
      </c>
      <c r="B33" s="5"/>
      <c r="C33" s="11"/>
      <c r="D33" s="11"/>
      <c r="E33" s="11"/>
      <c r="F33" s="11"/>
      <c r="G33" s="11"/>
      <c r="H33" s="11"/>
      <c r="I33" s="11">
        <v>120</v>
      </c>
      <c r="J33" s="11"/>
      <c r="K33" s="11"/>
      <c r="L33" s="11"/>
      <c r="M33" s="11"/>
      <c r="N33" s="11"/>
      <c r="O33" s="11">
        <f>SUM(C33:N33)</f>
        <v>120</v>
      </c>
      <c r="P33" s="11"/>
      <c r="Q33" s="3">
        <f t="shared" si="0"/>
        <v>120</v>
      </c>
    </row>
    <row r="34" spans="1:19" x14ac:dyDescent="0.2">
      <c r="A34" s="1" t="s">
        <v>96</v>
      </c>
      <c r="B34" s="5"/>
      <c r="C34" s="11"/>
      <c r="D34" s="11"/>
      <c r="E34" s="11"/>
      <c r="F34" s="11"/>
      <c r="G34" s="11"/>
      <c r="H34" s="11"/>
      <c r="I34" s="11">
        <v>260</v>
      </c>
      <c r="J34" s="11"/>
      <c r="K34" s="11"/>
      <c r="L34" s="11"/>
      <c r="M34" s="11"/>
      <c r="N34" s="11"/>
      <c r="O34" s="11">
        <f>SUM(C34:N34)</f>
        <v>260</v>
      </c>
      <c r="P34" s="23"/>
      <c r="Q34" s="3">
        <f t="shared" si="0"/>
        <v>260</v>
      </c>
    </row>
    <row r="35" spans="1:19" x14ac:dyDescent="0.2">
      <c r="A35" s="1" t="s">
        <v>110</v>
      </c>
      <c r="B35" s="5"/>
      <c r="C35" s="11">
        <f t="shared" ref="C35:N35" si="3">C78</f>
        <v>143.76</v>
      </c>
      <c r="D35" s="11">
        <f t="shared" si="3"/>
        <v>404.46000000000004</v>
      </c>
      <c r="E35" s="11">
        <f t="shared" si="3"/>
        <v>214.25</v>
      </c>
      <c r="F35" s="11">
        <f t="shared" si="3"/>
        <v>66.55</v>
      </c>
      <c r="G35" s="11">
        <f t="shared" si="3"/>
        <v>0</v>
      </c>
      <c r="H35" s="11">
        <f t="shared" si="3"/>
        <v>0</v>
      </c>
      <c r="I35" s="11">
        <f t="shared" si="3"/>
        <v>1074</v>
      </c>
      <c r="J35" s="11">
        <f t="shared" si="3"/>
        <v>836.76</v>
      </c>
      <c r="K35" s="11">
        <f t="shared" si="3"/>
        <v>3415.57</v>
      </c>
      <c r="L35" s="11">
        <f t="shared" si="3"/>
        <v>0</v>
      </c>
      <c r="M35" s="11">
        <f t="shared" si="3"/>
        <v>403.2</v>
      </c>
      <c r="N35" s="11">
        <f t="shared" si="3"/>
        <v>0</v>
      </c>
      <c r="O35" s="11"/>
      <c r="P35" s="11">
        <f>SUM(C35:O35)</f>
        <v>6558.55</v>
      </c>
      <c r="Q35" s="3"/>
    </row>
    <row r="36" spans="1:19" x14ac:dyDescent="0.2">
      <c r="B36" s="5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22"/>
      <c r="O36" s="19">
        <f>SUM(O32:O34)</f>
        <v>415.86</v>
      </c>
      <c r="P36" s="23"/>
      <c r="Q36" s="3"/>
      <c r="S36" s="2">
        <f>10563.76-10005.82</f>
        <v>557.94000000000051</v>
      </c>
    </row>
    <row r="37" spans="1:19" x14ac:dyDescent="0.2">
      <c r="A37" s="5" t="s">
        <v>47</v>
      </c>
      <c r="B37" s="5">
        <f>SUM(B5:B33)</f>
        <v>8829</v>
      </c>
      <c r="C37" s="11">
        <f t="shared" ref="C37:N37" si="4">SUM(C5:C36)</f>
        <v>1146.06</v>
      </c>
      <c r="D37" s="11">
        <f t="shared" si="4"/>
        <v>1649.73</v>
      </c>
      <c r="E37" s="11">
        <f t="shared" si="4"/>
        <v>480.27</v>
      </c>
      <c r="F37" s="11">
        <f t="shared" si="4"/>
        <v>983.01</v>
      </c>
      <c r="G37" s="11">
        <f t="shared" si="4"/>
        <v>316.07</v>
      </c>
      <c r="H37" s="11">
        <f t="shared" si="4"/>
        <v>1072.8499999999999</v>
      </c>
      <c r="I37" s="11">
        <f t="shared" si="4"/>
        <v>2058.5700000000002</v>
      </c>
      <c r="J37" s="11">
        <f t="shared" si="4"/>
        <v>1789.6799999999998</v>
      </c>
      <c r="K37" s="11">
        <f t="shared" si="4"/>
        <v>6121.85</v>
      </c>
      <c r="L37" s="11">
        <f t="shared" si="4"/>
        <v>369.52000000000004</v>
      </c>
      <c r="M37" s="11">
        <f t="shared" si="4"/>
        <v>967.49</v>
      </c>
      <c r="N37" s="11">
        <f t="shared" si="4"/>
        <v>3330.92</v>
      </c>
      <c r="O37" s="11"/>
      <c r="P37" s="11">
        <f>SUM(C37:N37)</f>
        <v>20286.020000000004</v>
      </c>
      <c r="Q37" s="3"/>
    </row>
    <row r="38" spans="1:19" ht="12" thickBot="1" x14ac:dyDescent="0.2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34">
        <f>SUM(O8+O20+O24+O30+O36)</f>
        <v>13727.470000000001</v>
      </c>
      <c r="P38" s="11"/>
      <c r="R38" s="3">
        <f>SUM(C37:L37)</f>
        <v>15987.61</v>
      </c>
    </row>
    <row r="39" spans="1:19" ht="12" thickTop="1" x14ac:dyDescent="0.2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23"/>
      <c r="P39" s="23"/>
    </row>
    <row r="40" spans="1:19" x14ac:dyDescent="0.2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23"/>
      <c r="P40" s="23"/>
    </row>
    <row r="41" spans="1:19" x14ac:dyDescent="0.2">
      <c r="A41" s="8" t="s">
        <v>24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23"/>
      <c r="P41" s="23"/>
    </row>
    <row r="42" spans="1:19" x14ac:dyDescent="0.2">
      <c r="A42" s="1" t="s">
        <v>25</v>
      </c>
      <c r="B42" s="1">
        <v>8829</v>
      </c>
      <c r="C42" s="11"/>
      <c r="D42" s="11">
        <v>4414.5</v>
      </c>
      <c r="E42" s="11"/>
      <c r="F42" s="11"/>
      <c r="G42" s="11"/>
      <c r="H42" s="11">
        <v>4414.5</v>
      </c>
      <c r="I42" s="11"/>
      <c r="J42" s="18"/>
      <c r="K42" s="11"/>
      <c r="L42" s="11"/>
      <c r="M42" s="11"/>
      <c r="N42" s="11"/>
      <c r="O42" s="11">
        <f>SUM(D42:H42)</f>
        <v>8829</v>
      </c>
      <c r="P42" s="11"/>
      <c r="Q42" s="3">
        <f>SUM(D42:N42)</f>
        <v>8829</v>
      </c>
    </row>
    <row r="43" spans="1:19" x14ac:dyDescent="0.2">
      <c r="A43" s="1" t="s">
        <v>82</v>
      </c>
      <c r="C43" s="11"/>
      <c r="D43" s="11"/>
      <c r="E43" s="11"/>
      <c r="F43" s="11"/>
      <c r="G43" s="11"/>
      <c r="H43" s="11"/>
      <c r="I43" s="11"/>
      <c r="J43" s="18"/>
      <c r="K43" s="11"/>
      <c r="L43" s="11"/>
      <c r="M43" s="11"/>
      <c r="N43" s="11"/>
      <c r="O43" s="11">
        <f t="shared" ref="O43" si="5">SUM(D43:H43)</f>
        <v>0</v>
      </c>
      <c r="P43" s="11"/>
      <c r="Q43" s="3"/>
    </row>
    <row r="44" spans="1:19" x14ac:dyDescent="0.2">
      <c r="A44" s="1" t="s">
        <v>108</v>
      </c>
      <c r="C44" s="11"/>
      <c r="D44" s="11"/>
      <c r="E44" s="11"/>
      <c r="F44" s="11"/>
      <c r="G44" s="11"/>
      <c r="H44" s="11"/>
      <c r="I44" s="11"/>
      <c r="J44" s="11"/>
      <c r="K44" s="11"/>
      <c r="L44" s="11">
        <v>1491.01</v>
      </c>
      <c r="M44" s="11"/>
      <c r="N44" s="11"/>
      <c r="O44" s="11">
        <f>SUM(D44:N44)</f>
        <v>1491.01</v>
      </c>
      <c r="P44" s="11"/>
      <c r="Q44" s="3"/>
    </row>
    <row r="45" spans="1:19" x14ac:dyDescent="0.2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9">
        <f>SUM(O42:O44)</f>
        <v>10320.01</v>
      </c>
      <c r="P45" s="11"/>
      <c r="Q45" s="3"/>
    </row>
    <row r="46" spans="1:19" x14ac:dyDescent="0.2">
      <c r="A46" s="5" t="s">
        <v>35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3"/>
    </row>
    <row r="47" spans="1:19" x14ac:dyDescent="0.2">
      <c r="A47" s="1" t="s">
        <v>97</v>
      </c>
      <c r="C47" s="11"/>
      <c r="D47" s="11"/>
      <c r="E47" s="11"/>
      <c r="F47" s="11"/>
      <c r="G47" s="11"/>
      <c r="H47" s="11">
        <f>360+180</f>
        <v>540</v>
      </c>
      <c r="I47" s="11"/>
      <c r="J47" s="11"/>
      <c r="K47" s="11"/>
      <c r="L47" s="11"/>
      <c r="M47" s="11"/>
      <c r="N47" s="11"/>
      <c r="O47" s="11">
        <f>SUM(C47:N47)</f>
        <v>540</v>
      </c>
      <c r="P47" s="11"/>
      <c r="Q47" s="3">
        <f t="shared" ref="Q47:Q59" si="6">SUM(D47:N47)</f>
        <v>540</v>
      </c>
    </row>
    <row r="48" spans="1:19" x14ac:dyDescent="0.2">
      <c r="A48" s="1" t="s">
        <v>26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>
        <f t="shared" ref="O48:O51" si="7">SUM(C48:N48)</f>
        <v>0</v>
      </c>
      <c r="P48" s="11"/>
      <c r="Q48" s="3">
        <f t="shared" si="6"/>
        <v>0</v>
      </c>
    </row>
    <row r="49" spans="1:18" x14ac:dyDescent="0.2">
      <c r="A49" s="1" t="s">
        <v>27</v>
      </c>
      <c r="C49" s="11"/>
      <c r="D49" s="11"/>
      <c r="E49" s="11"/>
      <c r="F49" s="11"/>
      <c r="G49" s="11"/>
      <c r="H49" s="11"/>
      <c r="I49" s="11"/>
      <c r="J49" s="11"/>
      <c r="K49" s="11"/>
      <c r="L49" s="11">
        <v>57</v>
      </c>
      <c r="M49" s="11"/>
      <c r="N49" s="11"/>
      <c r="O49" s="11">
        <f t="shared" si="7"/>
        <v>57</v>
      </c>
      <c r="P49" s="11"/>
      <c r="Q49" s="3">
        <f t="shared" si="6"/>
        <v>57</v>
      </c>
    </row>
    <row r="50" spans="1:18" x14ac:dyDescent="0.2">
      <c r="A50" s="1" t="s">
        <v>28</v>
      </c>
      <c r="C50" s="11"/>
      <c r="D50" s="11">
        <v>42</v>
      </c>
      <c r="E50" s="11"/>
      <c r="F50" s="11"/>
      <c r="G50" s="11">
        <v>84</v>
      </c>
      <c r="H50" s="11">
        <v>42</v>
      </c>
      <c r="I50" s="11"/>
      <c r="J50" s="11"/>
      <c r="K50" s="11"/>
      <c r="L50" s="11"/>
      <c r="M50" s="11"/>
      <c r="N50" s="11">
        <v>50</v>
      </c>
      <c r="O50" s="11">
        <f t="shared" si="7"/>
        <v>218</v>
      </c>
      <c r="P50" s="11"/>
      <c r="Q50" s="3">
        <f t="shared" si="6"/>
        <v>218</v>
      </c>
    </row>
    <row r="51" spans="1:18" x14ac:dyDescent="0.2">
      <c r="A51" s="1" t="s">
        <v>34</v>
      </c>
      <c r="C51" s="11"/>
      <c r="D51" s="11">
        <v>123.45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>
        <f t="shared" si="7"/>
        <v>123.45</v>
      </c>
      <c r="P51" s="11"/>
      <c r="Q51" s="3"/>
    </row>
    <row r="52" spans="1:18" x14ac:dyDescent="0.2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9">
        <f>SUM(O47:O51)</f>
        <v>938.45</v>
      </c>
      <c r="P52" s="11"/>
      <c r="Q52" s="3"/>
    </row>
    <row r="53" spans="1:18" x14ac:dyDescent="0.2">
      <c r="A53" s="5" t="s">
        <v>98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3"/>
    </row>
    <row r="54" spans="1:18" x14ac:dyDescent="0.2">
      <c r="A54" s="1" t="s">
        <v>29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>
        <f>SUM(C54:N54)</f>
        <v>0</v>
      </c>
      <c r="P54" s="11"/>
      <c r="Q54" s="3">
        <f t="shared" si="6"/>
        <v>0</v>
      </c>
    </row>
    <row r="55" spans="1:18" x14ac:dyDescent="0.2">
      <c r="A55" s="1" t="s">
        <v>99</v>
      </c>
      <c r="C55" s="11"/>
      <c r="D55" s="11"/>
      <c r="E55" s="11"/>
      <c r="F55" s="11">
        <v>0.62</v>
      </c>
      <c r="G55" s="11"/>
      <c r="H55" s="11"/>
      <c r="I55" s="11"/>
      <c r="J55" s="11">
        <v>0.62</v>
      </c>
      <c r="K55" s="11"/>
      <c r="L55" s="11"/>
      <c r="M55" s="11"/>
      <c r="N55" s="11">
        <v>0.62</v>
      </c>
      <c r="O55" s="11">
        <f t="shared" ref="O55:O60" si="8">SUM(C55:N55)</f>
        <v>1.8599999999999999</v>
      </c>
      <c r="P55" s="11"/>
      <c r="Q55" s="3">
        <f t="shared" si="6"/>
        <v>1.8599999999999999</v>
      </c>
    </row>
    <row r="56" spans="1:18" x14ac:dyDescent="0.2">
      <c r="A56" s="1" t="s">
        <v>30</v>
      </c>
      <c r="C56" s="11"/>
      <c r="D56" s="11"/>
      <c r="E56" s="11"/>
      <c r="F56" s="11"/>
      <c r="G56" s="11">
        <v>11.52</v>
      </c>
      <c r="H56" s="11"/>
      <c r="I56" s="11"/>
      <c r="J56" s="11"/>
      <c r="K56" s="11"/>
      <c r="L56" s="11"/>
      <c r="M56" s="11"/>
      <c r="N56" s="11"/>
      <c r="O56" s="11">
        <f t="shared" si="8"/>
        <v>11.52</v>
      </c>
      <c r="P56" s="11"/>
      <c r="Q56" s="3">
        <f t="shared" si="6"/>
        <v>11.52</v>
      </c>
    </row>
    <row r="57" spans="1:18" x14ac:dyDescent="0.2">
      <c r="A57" s="1" t="s">
        <v>31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>
        <f t="shared" si="8"/>
        <v>0</v>
      </c>
      <c r="P57" s="11"/>
      <c r="Q57" s="3">
        <f t="shared" si="6"/>
        <v>0</v>
      </c>
    </row>
    <row r="58" spans="1:18" x14ac:dyDescent="0.2">
      <c r="A58" s="6" t="s">
        <v>48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>
        <v>200</v>
      </c>
      <c r="O58" s="11">
        <f t="shared" si="8"/>
        <v>200</v>
      </c>
      <c r="P58" s="11"/>
      <c r="Q58" s="3">
        <f t="shared" si="6"/>
        <v>200</v>
      </c>
    </row>
    <row r="59" spans="1:18" x14ac:dyDescent="0.2">
      <c r="A59" s="1" t="s">
        <v>7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>
        <f t="shared" si="8"/>
        <v>0</v>
      </c>
      <c r="P59" s="11"/>
      <c r="Q59" s="3">
        <f t="shared" si="6"/>
        <v>0</v>
      </c>
    </row>
    <row r="60" spans="1:18" x14ac:dyDescent="0.2">
      <c r="A60" s="1" t="s">
        <v>109</v>
      </c>
      <c r="C60" s="35">
        <v>6.06</v>
      </c>
      <c r="D60" s="35">
        <f t="shared" ref="D60:N60" si="9">D93</f>
        <v>456.85</v>
      </c>
      <c r="E60" s="35">
        <f t="shared" si="9"/>
        <v>0</v>
      </c>
      <c r="F60" s="35">
        <f t="shared" si="9"/>
        <v>0</v>
      </c>
      <c r="G60" s="35">
        <f t="shared" si="9"/>
        <v>269.70999999999998</v>
      </c>
      <c r="H60" s="35">
        <f t="shared" si="9"/>
        <v>0</v>
      </c>
      <c r="I60" s="35">
        <f t="shared" si="9"/>
        <v>895</v>
      </c>
      <c r="J60" s="35">
        <f t="shared" si="9"/>
        <v>713.02</v>
      </c>
      <c r="K60" s="35">
        <f t="shared" si="9"/>
        <v>2846.31</v>
      </c>
      <c r="L60" s="35">
        <f t="shared" si="9"/>
        <v>110</v>
      </c>
      <c r="M60" s="35">
        <f t="shared" si="9"/>
        <v>226</v>
      </c>
      <c r="N60" s="35">
        <f t="shared" si="9"/>
        <v>0</v>
      </c>
      <c r="O60" s="11">
        <f t="shared" si="8"/>
        <v>5522.95</v>
      </c>
      <c r="P60" s="11"/>
      <c r="Q60" s="3"/>
    </row>
    <row r="61" spans="1:18" x14ac:dyDescent="0.2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9">
        <f>SUM(O54:O60)</f>
        <v>5736.33</v>
      </c>
      <c r="P61" s="11"/>
      <c r="Q61" s="3"/>
    </row>
    <row r="62" spans="1:18" x14ac:dyDescent="0.2">
      <c r="B62" s="1">
        <f>SUM(B42:B59)</f>
        <v>8829</v>
      </c>
      <c r="C62" s="19">
        <f>SUM(C42:C61)</f>
        <v>6.06</v>
      </c>
      <c r="D62" s="19">
        <f>SUM(D42:D61)</f>
        <v>5036.8</v>
      </c>
      <c r="E62" s="19">
        <f t="shared" ref="E62:N62" si="10">SUM(E42:E61)</f>
        <v>0</v>
      </c>
      <c r="F62" s="19">
        <f t="shared" si="10"/>
        <v>0.62</v>
      </c>
      <c r="G62" s="19">
        <f t="shared" si="10"/>
        <v>365.22999999999996</v>
      </c>
      <c r="H62" s="19">
        <f t="shared" si="10"/>
        <v>4996.5</v>
      </c>
      <c r="I62" s="19">
        <f t="shared" si="10"/>
        <v>895</v>
      </c>
      <c r="J62" s="19">
        <f t="shared" si="10"/>
        <v>713.64</v>
      </c>
      <c r="K62" s="19">
        <f t="shared" si="10"/>
        <v>2846.31</v>
      </c>
      <c r="L62" s="19">
        <f t="shared" si="10"/>
        <v>1658.01</v>
      </c>
      <c r="M62" s="19">
        <f t="shared" si="10"/>
        <v>226</v>
      </c>
      <c r="N62" s="19">
        <f t="shared" si="10"/>
        <v>250.62</v>
      </c>
      <c r="O62" s="11"/>
      <c r="P62" s="11">
        <f>SUM(C62:N62)</f>
        <v>16994.789999999997</v>
      </c>
      <c r="Q62" s="3"/>
    </row>
    <row r="63" spans="1:18" ht="12" thickBot="1" x14ac:dyDescent="0.2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34">
        <f>SUM(O45+O52+O61)</f>
        <v>16994.79</v>
      </c>
      <c r="P63" s="23"/>
      <c r="Q63" s="3">
        <f>SUM(Q41:Q59)</f>
        <v>9857.380000000001</v>
      </c>
    </row>
    <row r="64" spans="1:18" ht="12" thickTop="1" x14ac:dyDescent="0.2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3"/>
      <c r="R64" s="3">
        <f>SUM(D62:N62)</f>
        <v>16988.729999999996</v>
      </c>
    </row>
    <row r="65" spans="1:16" x14ac:dyDescent="0.2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3"/>
      <c r="P65" s="23"/>
    </row>
    <row r="66" spans="1:16" x14ac:dyDescent="0.2">
      <c r="A66" s="5" t="s">
        <v>42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23"/>
      <c r="P66" s="23"/>
    </row>
    <row r="67" spans="1:16" x14ac:dyDescent="0.2">
      <c r="A67" s="6" t="s">
        <v>66</v>
      </c>
      <c r="C67" s="11"/>
      <c r="D67" s="11"/>
      <c r="E67" s="11">
        <v>214.25</v>
      </c>
      <c r="F67" s="11"/>
      <c r="G67" s="11"/>
      <c r="H67" s="11"/>
      <c r="I67" s="11"/>
      <c r="J67" s="11"/>
      <c r="K67" s="11"/>
      <c r="L67" s="11"/>
      <c r="M67" s="11"/>
      <c r="N67" s="11"/>
      <c r="O67" s="11">
        <f>SUM(C67:N67)</f>
        <v>214.25</v>
      </c>
      <c r="P67" s="23"/>
    </row>
    <row r="68" spans="1:16" x14ac:dyDescent="0.2">
      <c r="A68" s="6" t="s">
        <v>68</v>
      </c>
      <c r="C68" s="11"/>
      <c r="D68" s="11"/>
      <c r="E68" s="11"/>
      <c r="F68" s="11"/>
      <c r="G68" s="11"/>
      <c r="H68" s="11"/>
      <c r="I68" s="11"/>
      <c r="J68" s="11">
        <v>788.88</v>
      </c>
      <c r="K68" s="11"/>
      <c r="L68" s="11"/>
      <c r="M68" s="11"/>
      <c r="N68" s="11"/>
      <c r="O68" s="11">
        <f t="shared" ref="O68:O77" si="11">SUM(C68:N68)</f>
        <v>788.88</v>
      </c>
      <c r="P68" s="23"/>
    </row>
    <row r="69" spans="1:16" x14ac:dyDescent="0.2">
      <c r="A69" s="1" t="s">
        <v>100</v>
      </c>
      <c r="C69" s="11"/>
      <c r="D69" s="11"/>
      <c r="E69" s="11"/>
      <c r="F69" s="11"/>
      <c r="G69" s="11"/>
      <c r="H69" s="11"/>
      <c r="I69" s="11"/>
      <c r="J69" s="11">
        <v>47.88</v>
      </c>
      <c r="K69" s="11"/>
      <c r="L69" s="11"/>
      <c r="M69" s="11"/>
      <c r="N69" s="11"/>
      <c r="O69" s="11">
        <f t="shared" si="11"/>
        <v>47.88</v>
      </c>
      <c r="P69" s="23"/>
    </row>
    <row r="70" spans="1:16" x14ac:dyDescent="0.2">
      <c r="A70" s="1" t="s">
        <v>101</v>
      </c>
      <c r="C70" s="11"/>
      <c r="D70" s="11"/>
      <c r="E70" s="11"/>
      <c r="F70" s="11"/>
      <c r="G70" s="11"/>
      <c r="H70" s="11"/>
      <c r="I70" s="11">
        <v>1074</v>
      </c>
      <c r="J70" s="11"/>
      <c r="K70" s="11"/>
      <c r="L70" s="11"/>
      <c r="M70" s="11"/>
      <c r="N70" s="11"/>
      <c r="O70" s="11">
        <f t="shared" si="11"/>
        <v>1074</v>
      </c>
      <c r="P70" s="23"/>
    </row>
    <row r="71" spans="1:16" x14ac:dyDescent="0.2">
      <c r="A71" s="1" t="s">
        <v>102</v>
      </c>
      <c r="C71" s="11">
        <v>143.76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>
        <f t="shared" si="11"/>
        <v>143.76</v>
      </c>
      <c r="P71" s="23"/>
    </row>
    <row r="72" spans="1:16" x14ac:dyDescent="0.2">
      <c r="A72" s="6" t="s">
        <v>69</v>
      </c>
      <c r="C72" s="11"/>
      <c r="D72" s="11">
        <v>156.66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>
        <f t="shared" si="11"/>
        <v>156.66</v>
      </c>
      <c r="P72" s="23"/>
    </row>
    <row r="73" spans="1:16" x14ac:dyDescent="0.2">
      <c r="A73" s="6" t="s">
        <v>70</v>
      </c>
      <c r="C73" s="11"/>
      <c r="D73" s="11">
        <v>247.8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>
        <f t="shared" si="11"/>
        <v>247.8</v>
      </c>
      <c r="P73" s="23"/>
    </row>
    <row r="74" spans="1:16" x14ac:dyDescent="0.2">
      <c r="A74" s="6" t="s">
        <v>73</v>
      </c>
      <c r="C74" s="11"/>
      <c r="D74" s="11"/>
      <c r="E74" s="11"/>
      <c r="F74" s="11">
        <v>66.55</v>
      </c>
      <c r="G74" s="11"/>
      <c r="H74" s="11"/>
      <c r="I74" s="11"/>
      <c r="J74" s="11"/>
      <c r="K74" s="11"/>
      <c r="L74" s="11"/>
      <c r="M74" s="11"/>
      <c r="N74" s="11"/>
      <c r="O74" s="11">
        <f t="shared" si="11"/>
        <v>66.55</v>
      </c>
      <c r="P74" s="23"/>
    </row>
    <row r="75" spans="1:16" x14ac:dyDescent="0.2">
      <c r="A75" s="6" t="s">
        <v>75</v>
      </c>
      <c r="C75" s="11"/>
      <c r="D75" s="11"/>
      <c r="E75" s="11"/>
      <c r="F75" s="11"/>
      <c r="G75" s="11"/>
      <c r="H75" s="11"/>
      <c r="I75" s="11"/>
      <c r="J75" s="11"/>
      <c r="K75" s="11">
        <v>3415.57</v>
      </c>
      <c r="L75" s="11"/>
      <c r="M75" s="11"/>
      <c r="N75" s="11"/>
      <c r="O75" s="11">
        <f t="shared" si="11"/>
        <v>3415.57</v>
      </c>
      <c r="P75" s="23"/>
    </row>
    <row r="76" spans="1:16" x14ac:dyDescent="0.2">
      <c r="A76" s="1" t="s">
        <v>105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>
        <v>132</v>
      </c>
      <c r="N76" s="11"/>
      <c r="O76" s="11">
        <f t="shared" si="11"/>
        <v>132</v>
      </c>
      <c r="P76" s="23"/>
    </row>
    <row r="77" spans="1:16" x14ac:dyDescent="0.2">
      <c r="A77" s="1" t="s">
        <v>107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>
        <v>271.2</v>
      </c>
      <c r="N77" s="11"/>
      <c r="O77" s="11">
        <f t="shared" si="11"/>
        <v>271.2</v>
      </c>
      <c r="P77" s="23"/>
    </row>
    <row r="78" spans="1:16" x14ac:dyDescent="0.2">
      <c r="B78" s="31"/>
      <c r="C78" s="32">
        <f>SUM(C71:C77)</f>
        <v>143.76</v>
      </c>
      <c r="D78" s="32">
        <f>SUM(D72:D77)</f>
        <v>404.46000000000004</v>
      </c>
      <c r="E78" s="32">
        <f>SUM(E67:E77)</f>
        <v>214.25</v>
      </c>
      <c r="F78" s="32">
        <f>SUM(F67:F77)</f>
        <v>66.55</v>
      </c>
      <c r="G78" s="32">
        <f t="shared" ref="G78:N78" si="12">SUM(G67:G77)</f>
        <v>0</v>
      </c>
      <c r="H78" s="32">
        <f t="shared" si="12"/>
        <v>0</v>
      </c>
      <c r="I78" s="32">
        <f t="shared" si="12"/>
        <v>1074</v>
      </c>
      <c r="J78" s="32">
        <f t="shared" si="12"/>
        <v>836.76</v>
      </c>
      <c r="K78" s="32">
        <f t="shared" si="12"/>
        <v>3415.57</v>
      </c>
      <c r="L78" s="32">
        <f t="shared" si="12"/>
        <v>0</v>
      </c>
      <c r="M78" s="32">
        <f t="shared" si="12"/>
        <v>403.2</v>
      </c>
      <c r="N78" s="32">
        <f t="shared" si="12"/>
        <v>0</v>
      </c>
      <c r="O78" s="11"/>
      <c r="P78" s="11">
        <f>SUM(C78:N78)</f>
        <v>6558.55</v>
      </c>
    </row>
    <row r="79" spans="1:16" x14ac:dyDescent="0.2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9">
        <f>SUM(O67:O77)</f>
        <v>6558.55</v>
      </c>
      <c r="P79" s="11"/>
    </row>
    <row r="80" spans="1:16" x14ac:dyDescent="0.2">
      <c r="A80" s="5" t="s">
        <v>63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23"/>
      <c r="P80" s="23"/>
    </row>
    <row r="81" spans="1:16" x14ac:dyDescent="0.2">
      <c r="A81" s="6" t="s">
        <v>71</v>
      </c>
      <c r="C81" s="11">
        <v>6.06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>
        <f>SUM(B81:N81)</f>
        <v>6.06</v>
      </c>
      <c r="P81" s="23"/>
    </row>
    <row r="82" spans="1:16" x14ac:dyDescent="0.2">
      <c r="A82" s="1" t="s">
        <v>102</v>
      </c>
      <c r="C82" s="11"/>
      <c r="D82" s="11">
        <v>119.8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>
        <f t="shared" ref="O82:O92" si="13">SUM(B82:N82)</f>
        <v>119.8</v>
      </c>
      <c r="P82" s="23"/>
    </row>
    <row r="83" spans="1:16" x14ac:dyDescent="0.2">
      <c r="A83" s="6" t="s">
        <v>72</v>
      </c>
      <c r="C83" s="11"/>
      <c r="D83" s="11">
        <v>130.55000000000001</v>
      </c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>
        <f t="shared" si="13"/>
        <v>130.55000000000001</v>
      </c>
      <c r="P83" s="23"/>
    </row>
    <row r="84" spans="1:16" x14ac:dyDescent="0.2">
      <c r="A84" s="6" t="s">
        <v>70</v>
      </c>
      <c r="C84" s="11"/>
      <c r="D84" s="11">
        <v>206.5</v>
      </c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>
        <f t="shared" si="13"/>
        <v>206.5</v>
      </c>
      <c r="P84" s="23"/>
    </row>
    <row r="85" spans="1:16" x14ac:dyDescent="0.2">
      <c r="A85" s="6" t="s">
        <v>64</v>
      </c>
      <c r="C85" s="11"/>
      <c r="D85" s="11"/>
      <c r="E85" s="11"/>
      <c r="F85" s="11"/>
      <c r="G85" s="11">
        <v>214.25</v>
      </c>
      <c r="H85" s="11"/>
      <c r="I85" s="11"/>
      <c r="J85" s="11"/>
      <c r="K85" s="11"/>
      <c r="L85" s="11"/>
      <c r="M85" s="11"/>
      <c r="N85" s="11"/>
      <c r="O85" s="11">
        <f t="shared" si="13"/>
        <v>214.25</v>
      </c>
      <c r="P85" s="23"/>
    </row>
    <row r="86" spans="1:16" x14ac:dyDescent="0.2">
      <c r="A86" s="6" t="s">
        <v>73</v>
      </c>
      <c r="C86" s="11"/>
      <c r="D86" s="11"/>
      <c r="E86" s="11"/>
      <c r="F86" s="11"/>
      <c r="G86" s="11">
        <v>55.46</v>
      </c>
      <c r="H86" s="11"/>
      <c r="I86" s="11"/>
      <c r="J86" s="11"/>
      <c r="K86" s="11"/>
      <c r="L86" s="11"/>
      <c r="M86" s="11"/>
      <c r="N86" s="11"/>
      <c r="O86" s="11">
        <f t="shared" si="13"/>
        <v>55.46</v>
      </c>
      <c r="P86" s="23"/>
    </row>
    <row r="87" spans="1:16" x14ac:dyDescent="0.2">
      <c r="A87" s="6" t="s">
        <v>65</v>
      </c>
      <c r="C87" s="11"/>
      <c r="D87" s="11"/>
      <c r="E87" s="11"/>
      <c r="F87" s="11"/>
      <c r="G87" s="11"/>
      <c r="H87" s="11"/>
      <c r="I87" s="11">
        <v>895</v>
      </c>
      <c r="J87" s="11"/>
      <c r="K87" s="11"/>
      <c r="L87" s="11"/>
      <c r="M87" s="11"/>
      <c r="N87" s="11"/>
      <c r="O87" s="11">
        <f t="shared" si="13"/>
        <v>895</v>
      </c>
      <c r="P87" s="23"/>
    </row>
    <row r="88" spans="1:16" x14ac:dyDescent="0.2">
      <c r="A88" s="1" t="s">
        <v>100</v>
      </c>
      <c r="C88" s="11"/>
      <c r="D88" s="11"/>
      <c r="E88" s="11"/>
      <c r="F88" s="11"/>
      <c r="G88" s="11"/>
      <c r="H88" s="11"/>
      <c r="I88" s="11"/>
      <c r="J88" s="11">
        <v>39.9</v>
      </c>
      <c r="K88" s="11"/>
      <c r="L88" s="11"/>
      <c r="M88" s="11"/>
      <c r="N88" s="11"/>
      <c r="O88" s="11">
        <f t="shared" si="13"/>
        <v>39.9</v>
      </c>
      <c r="P88" s="23"/>
    </row>
    <row r="89" spans="1:16" x14ac:dyDescent="0.2">
      <c r="A89" s="6" t="s">
        <v>68</v>
      </c>
      <c r="C89" s="11"/>
      <c r="D89" s="11"/>
      <c r="E89" s="11"/>
      <c r="F89" s="11"/>
      <c r="G89" s="11"/>
      <c r="H89" s="11"/>
      <c r="I89" s="11"/>
      <c r="J89" s="11">
        <v>673.12</v>
      </c>
      <c r="K89" s="11"/>
      <c r="L89" s="11"/>
      <c r="M89" s="11"/>
      <c r="N89" s="11"/>
      <c r="O89" s="11">
        <f t="shared" si="13"/>
        <v>673.12</v>
      </c>
      <c r="P89" s="23"/>
    </row>
    <row r="90" spans="1:16" x14ac:dyDescent="0.2">
      <c r="A90" s="6" t="s">
        <v>74</v>
      </c>
      <c r="C90" s="11"/>
      <c r="D90" s="11"/>
      <c r="E90" s="11"/>
      <c r="F90" s="11"/>
      <c r="G90" s="11"/>
      <c r="H90" s="11"/>
      <c r="I90" s="11"/>
      <c r="J90" s="11"/>
      <c r="K90" s="11">
        <v>2846.31</v>
      </c>
      <c r="L90" s="11"/>
      <c r="M90" s="11"/>
      <c r="N90" s="11"/>
      <c r="O90" s="11">
        <f t="shared" si="13"/>
        <v>2846.31</v>
      </c>
      <c r="P90" s="23"/>
    </row>
    <row r="91" spans="1:16" x14ac:dyDescent="0.2">
      <c r="A91" s="30" t="s">
        <v>104</v>
      </c>
      <c r="C91" s="11"/>
      <c r="D91" s="11"/>
      <c r="E91" s="11"/>
      <c r="F91" s="11"/>
      <c r="G91" s="11"/>
      <c r="H91" s="11"/>
      <c r="I91" s="11"/>
      <c r="J91" s="11"/>
      <c r="K91" s="11"/>
      <c r="L91" s="11">
        <v>110</v>
      </c>
      <c r="M91" s="11"/>
      <c r="N91" s="11"/>
      <c r="O91" s="11">
        <f t="shared" si="13"/>
        <v>110</v>
      </c>
      <c r="P91" s="23"/>
    </row>
    <row r="92" spans="1:16" x14ac:dyDescent="0.2">
      <c r="A92" s="30" t="s">
        <v>107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>
        <v>226</v>
      </c>
      <c r="N92" s="11"/>
      <c r="O92" s="11">
        <f t="shared" si="13"/>
        <v>226</v>
      </c>
      <c r="P92" s="23"/>
    </row>
    <row r="93" spans="1:16" x14ac:dyDescent="0.2">
      <c r="C93" s="32">
        <f>SUM(C81:C92)</f>
        <v>6.06</v>
      </c>
      <c r="D93" s="32">
        <f t="shared" ref="D93:N93" si="14">SUM(D81:D92)</f>
        <v>456.85</v>
      </c>
      <c r="E93" s="32">
        <f t="shared" si="14"/>
        <v>0</v>
      </c>
      <c r="F93" s="32">
        <f t="shared" si="14"/>
        <v>0</v>
      </c>
      <c r="G93" s="32">
        <f t="shared" si="14"/>
        <v>269.70999999999998</v>
      </c>
      <c r="H93" s="32">
        <f t="shared" si="14"/>
        <v>0</v>
      </c>
      <c r="I93" s="32">
        <f t="shared" si="14"/>
        <v>895</v>
      </c>
      <c r="J93" s="32">
        <f t="shared" si="14"/>
        <v>713.02</v>
      </c>
      <c r="K93" s="32">
        <f t="shared" si="14"/>
        <v>2846.31</v>
      </c>
      <c r="L93" s="32">
        <f t="shared" si="14"/>
        <v>110</v>
      </c>
      <c r="M93" s="32">
        <f t="shared" si="14"/>
        <v>226</v>
      </c>
      <c r="N93" s="32">
        <f t="shared" si="14"/>
        <v>0</v>
      </c>
      <c r="O93" s="23"/>
      <c r="P93" s="11">
        <f>SUM(C93:N93)</f>
        <v>5522.95</v>
      </c>
    </row>
    <row r="94" spans="1:16" x14ac:dyDescent="0.2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9">
        <f>SUM(O81:O92)</f>
        <v>5522.9500000000007</v>
      </c>
      <c r="P94" s="23"/>
    </row>
    <row r="95" spans="1:16" x14ac:dyDescent="0.2"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7"/>
    </row>
    <row r="96" spans="1:16" x14ac:dyDescent="0.2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27"/>
      <c r="P96" s="33"/>
    </row>
    <row r="97" spans="1:16" x14ac:dyDescent="0.2">
      <c r="A97" s="5" t="s">
        <v>86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23">
        <v>48.15</v>
      </c>
      <c r="P97" s="23"/>
    </row>
    <row r="98" spans="1:16" x14ac:dyDescent="0.2">
      <c r="A98" s="5" t="s">
        <v>92</v>
      </c>
      <c r="C98" s="11"/>
      <c r="D98" s="11"/>
      <c r="E98" s="11"/>
      <c r="F98" s="11"/>
      <c r="G98" s="11"/>
      <c r="H98" s="11">
        <v>100</v>
      </c>
      <c r="I98" s="11"/>
      <c r="J98" s="11"/>
      <c r="K98" s="11"/>
      <c r="L98" s="11"/>
      <c r="M98" s="11"/>
      <c r="N98" s="11"/>
      <c r="O98" s="11">
        <f>SUM(O97+H98)</f>
        <v>148.15</v>
      </c>
      <c r="P98" s="23"/>
    </row>
    <row r="99" spans="1:16" x14ac:dyDescent="0.2">
      <c r="A99" s="8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28"/>
      <c r="P99" s="23"/>
    </row>
    <row r="100" spans="1:16" x14ac:dyDescent="0.2">
      <c r="A100" s="5" t="s">
        <v>11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23"/>
      <c r="P100" s="23"/>
    </row>
    <row r="101" spans="1:16" x14ac:dyDescent="0.2">
      <c r="A101" s="1" t="s">
        <v>87</v>
      </c>
      <c r="C101" s="11"/>
      <c r="D101" s="11">
        <v>2.3199999999999998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>
        <f>SUM(D101:N101)</f>
        <v>2.3199999999999998</v>
      </c>
      <c r="P101" s="23"/>
    </row>
    <row r="102" spans="1:16" x14ac:dyDescent="0.2">
      <c r="A102" s="1" t="s">
        <v>88</v>
      </c>
      <c r="C102" s="11"/>
      <c r="D102" s="11"/>
      <c r="E102" s="11">
        <v>6.52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>
        <f t="shared" ref="O102:O108" si="15">SUM(D102:N102)</f>
        <v>6.52</v>
      </c>
      <c r="P102" s="23"/>
    </row>
    <row r="103" spans="1:16" x14ac:dyDescent="0.2">
      <c r="A103" s="1" t="s">
        <v>89</v>
      </c>
      <c r="C103" s="11"/>
      <c r="D103" s="11"/>
      <c r="E103" s="11"/>
      <c r="F103" s="11"/>
      <c r="G103" s="11">
        <v>7.5</v>
      </c>
      <c r="H103" s="11"/>
      <c r="I103" s="11"/>
      <c r="J103" s="11"/>
      <c r="K103" s="11"/>
      <c r="L103" s="11"/>
      <c r="M103" s="11"/>
      <c r="N103" s="11"/>
      <c r="O103" s="11">
        <f t="shared" si="15"/>
        <v>7.5</v>
      </c>
    </row>
    <row r="104" spans="1:16" x14ac:dyDescent="0.2">
      <c r="A104" s="1" t="s">
        <v>89</v>
      </c>
      <c r="C104" s="11"/>
      <c r="D104" s="11"/>
      <c r="E104" s="11"/>
      <c r="F104" s="11"/>
      <c r="G104" s="11"/>
      <c r="H104" s="11"/>
      <c r="I104" s="11">
        <v>6.23</v>
      </c>
      <c r="J104" s="11"/>
      <c r="K104" s="11"/>
      <c r="L104" s="11"/>
      <c r="M104" s="11"/>
      <c r="N104" s="11"/>
      <c r="O104" s="11">
        <f>SUM(D104:N104)</f>
        <v>6.23</v>
      </c>
    </row>
    <row r="105" spans="1:16" x14ac:dyDescent="0.2">
      <c r="A105" s="6" t="s">
        <v>89</v>
      </c>
      <c r="C105" s="11"/>
      <c r="D105" s="11"/>
      <c r="E105" s="11"/>
      <c r="F105" s="11"/>
      <c r="G105" s="11"/>
      <c r="H105" s="11"/>
      <c r="I105" s="11"/>
      <c r="J105" s="11"/>
      <c r="K105" s="11">
        <v>3.84</v>
      </c>
      <c r="L105" s="11"/>
      <c r="M105" s="11">
        <v>3.84</v>
      </c>
      <c r="N105" s="11"/>
      <c r="O105" s="11">
        <f>SUM(D105:N105)</f>
        <v>7.68</v>
      </c>
    </row>
    <row r="106" spans="1:16" x14ac:dyDescent="0.2">
      <c r="A106" s="6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9">
        <f>SUM(O101:O105)</f>
        <v>30.25</v>
      </c>
    </row>
    <row r="107" spans="1:16" x14ac:dyDescent="0.2">
      <c r="A107" s="5" t="s">
        <v>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6" x14ac:dyDescent="0.2">
      <c r="A108" s="1" t="s">
        <v>90</v>
      </c>
      <c r="C108" s="11"/>
      <c r="D108" s="11"/>
      <c r="E108" s="11"/>
      <c r="F108" s="11"/>
      <c r="G108" s="11"/>
      <c r="H108" s="11"/>
      <c r="I108" s="11">
        <v>20.82</v>
      </c>
      <c r="J108" s="11"/>
      <c r="K108" s="11"/>
      <c r="L108" s="11"/>
      <c r="M108" s="11"/>
      <c r="N108" s="11">
        <v>5.99</v>
      </c>
      <c r="O108" s="11">
        <f t="shared" si="15"/>
        <v>26.810000000000002</v>
      </c>
    </row>
    <row r="109" spans="1:16" x14ac:dyDescent="0.2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9">
        <f>SUM(O108)</f>
        <v>26.810000000000002</v>
      </c>
    </row>
    <row r="110" spans="1:16" x14ac:dyDescent="0.2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27"/>
    </row>
    <row r="111" spans="1:16" s="29" customFormat="1" ht="12" thickBot="1" x14ac:dyDescent="0.25">
      <c r="A111" s="5" t="s">
        <v>114</v>
      </c>
      <c r="B111" s="5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34">
        <f>SUM(O98-O106-O109)</f>
        <v>91.09</v>
      </c>
    </row>
    <row r="112" spans="1:16" ht="12" thickTop="1" x14ac:dyDescent="0.2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23"/>
    </row>
    <row r="113" spans="1:15" x14ac:dyDescent="0.2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23"/>
    </row>
    <row r="114" spans="1:15" x14ac:dyDescent="0.2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23"/>
    </row>
    <row r="115" spans="1:15" x14ac:dyDescent="0.2">
      <c r="A115" s="5" t="s">
        <v>103</v>
      </c>
      <c r="B115" s="5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23"/>
    </row>
    <row r="116" spans="1:15" x14ac:dyDescent="0.2">
      <c r="A116" s="1" t="s">
        <v>83</v>
      </c>
      <c r="C116" s="11">
        <v>8784.4500000000007</v>
      </c>
      <c r="D116" s="11">
        <v>11024.25</v>
      </c>
      <c r="E116" s="11">
        <v>9962.76</v>
      </c>
      <c r="F116" s="11">
        <v>9295.26</v>
      </c>
      <c r="G116" s="11">
        <v>8151.45</v>
      </c>
      <c r="H116" s="11">
        <v>8414.27</v>
      </c>
      <c r="I116" s="11">
        <v>11970.43</v>
      </c>
      <c r="J116" s="11">
        <v>12485.43</v>
      </c>
      <c r="K116" s="11">
        <v>10541.54</v>
      </c>
      <c r="L116" s="11">
        <v>7767.32</v>
      </c>
      <c r="M116" s="11">
        <v>7565.32</v>
      </c>
      <c r="N116" s="11">
        <v>3810.36</v>
      </c>
      <c r="O116" s="23"/>
    </row>
    <row r="117" spans="1:15" x14ac:dyDescent="0.2">
      <c r="A117" s="1" t="s">
        <v>84</v>
      </c>
      <c r="C117" s="11">
        <v>154.07</v>
      </c>
      <c r="D117" s="11">
        <v>154.09</v>
      </c>
      <c r="E117" s="11">
        <v>154.09</v>
      </c>
      <c r="F117" s="11">
        <v>154.09</v>
      </c>
      <c r="G117" s="11">
        <v>154.09</v>
      </c>
      <c r="H117" s="11">
        <v>154.09</v>
      </c>
      <c r="I117" s="11">
        <v>154.11000000000001</v>
      </c>
      <c r="J117" s="11">
        <v>154.11000000000001</v>
      </c>
      <c r="K117" s="11">
        <v>154.11000000000001</v>
      </c>
      <c r="L117" s="11">
        <v>154.13</v>
      </c>
      <c r="M117" s="11">
        <v>154.13</v>
      </c>
      <c r="N117" s="11">
        <v>154.13</v>
      </c>
      <c r="O117" s="23"/>
    </row>
    <row r="118" spans="1:15" x14ac:dyDescent="0.2">
      <c r="A118" s="1" t="s">
        <v>85</v>
      </c>
      <c r="C118" s="11">
        <v>4807.24</v>
      </c>
      <c r="D118" s="11">
        <v>4807.24</v>
      </c>
      <c r="E118" s="11">
        <v>4807.24</v>
      </c>
      <c r="F118" s="11">
        <v>4807.84</v>
      </c>
      <c r="G118" s="11">
        <v>4807.84</v>
      </c>
      <c r="H118" s="11">
        <v>4807.84</v>
      </c>
      <c r="I118" s="11">
        <v>4808.4399999999996</v>
      </c>
      <c r="J118" s="11">
        <v>4808.4399999999996</v>
      </c>
      <c r="K118" s="11">
        <v>4808.4399999999996</v>
      </c>
      <c r="L118" s="11">
        <v>4809.04</v>
      </c>
      <c r="M118" s="11">
        <v>4809.04</v>
      </c>
      <c r="N118" s="11">
        <v>4809.04</v>
      </c>
      <c r="O118" s="23"/>
    </row>
    <row r="119" spans="1:15" x14ac:dyDescent="0.2">
      <c r="A119" s="1" t="s">
        <v>112</v>
      </c>
      <c r="C119" s="11"/>
      <c r="D119" s="11"/>
      <c r="E119" s="11"/>
      <c r="F119" s="11"/>
      <c r="G119" s="11"/>
      <c r="H119" s="11"/>
      <c r="I119" s="23"/>
      <c r="J119" s="23"/>
      <c r="K119" s="23"/>
      <c r="L119" s="23"/>
      <c r="M119" s="23"/>
      <c r="N119" s="23">
        <v>91.09</v>
      </c>
      <c r="O119" s="23"/>
    </row>
    <row r="120" spans="1:15" x14ac:dyDescent="0.2">
      <c r="C120" s="11"/>
      <c r="D120" s="11"/>
      <c r="E120" s="11"/>
      <c r="F120" s="11"/>
      <c r="G120" s="11"/>
      <c r="H120" s="11"/>
      <c r="I120" s="23"/>
      <c r="J120" s="23"/>
      <c r="K120" s="23"/>
      <c r="L120" s="23"/>
      <c r="M120" s="23"/>
      <c r="N120" s="23"/>
      <c r="O120" s="23"/>
    </row>
    <row r="121" spans="1:15" x14ac:dyDescent="0.2">
      <c r="C121" s="11"/>
      <c r="D121" s="11"/>
      <c r="E121" s="11"/>
      <c r="F121" s="11"/>
      <c r="G121" s="11"/>
      <c r="H121" s="11"/>
      <c r="I121" s="23"/>
      <c r="J121" s="23"/>
      <c r="K121" s="23"/>
      <c r="L121" s="23"/>
      <c r="M121" s="23"/>
      <c r="N121" s="23"/>
      <c r="O121" s="23"/>
    </row>
    <row r="122" spans="1:15" x14ac:dyDescent="0.2">
      <c r="C122" s="11"/>
      <c r="D122" s="11"/>
      <c r="E122" s="11"/>
      <c r="F122" s="11"/>
      <c r="G122" s="11"/>
      <c r="H122" s="11"/>
      <c r="I122" s="23"/>
      <c r="J122" s="23"/>
      <c r="K122" s="23"/>
      <c r="L122" s="23"/>
      <c r="M122" s="23"/>
      <c r="N122" s="23"/>
      <c r="O122" s="23"/>
    </row>
    <row r="123" spans="1:15" x14ac:dyDescent="0.2">
      <c r="C123" s="11"/>
      <c r="D123" s="11"/>
      <c r="E123" s="11"/>
      <c r="F123" s="11"/>
      <c r="G123" s="11"/>
      <c r="H123" s="11"/>
      <c r="I123" s="23"/>
      <c r="J123" s="23"/>
      <c r="K123" s="23"/>
      <c r="L123" s="23"/>
      <c r="M123" s="23"/>
      <c r="N123" s="23"/>
      <c r="O123" s="23"/>
    </row>
    <row r="124" spans="1:15" x14ac:dyDescent="0.2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23"/>
    </row>
    <row r="125" spans="1:15" x14ac:dyDescent="0.2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23"/>
    </row>
    <row r="126" spans="1:15" x14ac:dyDescent="0.2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23"/>
    </row>
    <row r="127" spans="1:15" x14ac:dyDescent="0.2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23"/>
    </row>
    <row r="128" spans="1:15" x14ac:dyDescent="0.2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23"/>
    </row>
    <row r="129" spans="3:15" x14ac:dyDescent="0.2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23"/>
    </row>
    <row r="130" spans="3:15" x14ac:dyDescent="0.2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23"/>
    </row>
    <row r="131" spans="3:15" x14ac:dyDescent="0.2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23"/>
    </row>
  </sheetData>
  <mergeCells count="1">
    <mergeCell ref="A1:F1"/>
  </mergeCells>
  <phoneticPr fontId="3" type="noConversion"/>
  <pageMargins left="0.35629921259842523" right="0.35629921259842523" top="0.40944881889763785" bottom="0.60629921259842523" header="0.5" footer="0.5"/>
  <pageSetup paperSize="9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D1" sqref="D1"/>
    </sheetView>
  </sheetViews>
  <sheetFormatPr defaultRowHeight="15.75" x14ac:dyDescent="0.25"/>
  <cols>
    <col min="2" max="2" width="22.75" customWidth="1"/>
    <col min="3" max="3" width="18.25" customWidth="1"/>
    <col min="4" max="4" width="18" customWidth="1"/>
    <col min="8" max="8" width="33.25" customWidth="1"/>
    <col min="10" max="10" width="2.75" customWidth="1"/>
    <col min="11" max="11" width="21" customWidth="1"/>
  </cols>
  <sheetData>
    <row r="1" spans="2:9" x14ac:dyDescent="0.25">
      <c r="C1" t="s">
        <v>49</v>
      </c>
      <c r="D1" t="s">
        <v>116</v>
      </c>
      <c r="H1" s="38"/>
    </row>
    <row r="2" spans="2:9" x14ac:dyDescent="0.25">
      <c r="B2" t="s">
        <v>50</v>
      </c>
      <c r="C2" s="24"/>
      <c r="D2" s="12">
        <v>3513.73</v>
      </c>
      <c r="I2" s="37"/>
    </row>
    <row r="3" spans="2:9" x14ac:dyDescent="0.25">
      <c r="B3" t="s">
        <v>3</v>
      </c>
      <c r="C3" s="24"/>
      <c r="D3" s="12">
        <f>'2016-17'!O10</f>
        <v>120</v>
      </c>
      <c r="I3" s="37"/>
    </row>
    <row r="4" spans="2:9" x14ac:dyDescent="0.25">
      <c r="B4" t="s">
        <v>4</v>
      </c>
      <c r="C4" s="24"/>
      <c r="D4" s="12">
        <f>'2016-17'!O11</f>
        <v>273.36</v>
      </c>
      <c r="I4" s="37"/>
    </row>
    <row r="5" spans="2:9" x14ac:dyDescent="0.25">
      <c r="B5" t="s">
        <v>5</v>
      </c>
      <c r="C5" s="24"/>
      <c r="D5" s="12">
        <f>'2016-17'!O12</f>
        <v>205.45</v>
      </c>
      <c r="I5" s="37"/>
    </row>
    <row r="6" spans="2:9" x14ac:dyDescent="0.25">
      <c r="B6" t="s">
        <v>25</v>
      </c>
      <c r="C6" s="12">
        <f>'2016-17'!O42</f>
        <v>8829</v>
      </c>
      <c r="D6" s="12"/>
      <c r="I6" s="37"/>
    </row>
    <row r="7" spans="2:9" x14ac:dyDescent="0.25">
      <c r="B7" t="s">
        <v>6</v>
      </c>
      <c r="C7" s="24"/>
      <c r="D7" s="24"/>
      <c r="I7" s="37"/>
    </row>
    <row r="8" spans="2:9" x14ac:dyDescent="0.25">
      <c r="B8" t="s">
        <v>7</v>
      </c>
      <c r="C8" s="24"/>
      <c r="D8" s="12">
        <f>'2016-17'!O14</f>
        <v>120</v>
      </c>
      <c r="I8" s="37"/>
    </row>
    <row r="9" spans="2:9" x14ac:dyDescent="0.25">
      <c r="B9" t="s">
        <v>8</v>
      </c>
      <c r="C9" s="24"/>
      <c r="D9" s="12">
        <f>'2016-17'!O15</f>
        <v>297.5</v>
      </c>
      <c r="I9" s="37"/>
    </row>
    <row r="10" spans="2:9" x14ac:dyDescent="0.25">
      <c r="B10" t="s">
        <v>61</v>
      </c>
      <c r="C10" s="24"/>
      <c r="D10" s="12">
        <f>'2016-17'!O16</f>
        <v>1060</v>
      </c>
      <c r="I10" s="37"/>
    </row>
    <row r="11" spans="2:9" x14ac:dyDescent="0.25">
      <c r="B11" t="s">
        <v>51</v>
      </c>
      <c r="C11" s="12">
        <f>'2016-17'!O52</f>
        <v>938.45</v>
      </c>
      <c r="D11" s="12">
        <f>'2016-17'!O24</f>
        <v>1958.96</v>
      </c>
      <c r="I11" s="37"/>
    </row>
    <row r="12" spans="2:9" x14ac:dyDescent="0.25">
      <c r="B12" t="s">
        <v>52</v>
      </c>
      <c r="C12" s="24"/>
      <c r="D12" s="24"/>
      <c r="I12" s="37"/>
    </row>
    <row r="13" spans="2:9" x14ac:dyDescent="0.25">
      <c r="B13" t="s">
        <v>11</v>
      </c>
      <c r="C13" s="24"/>
      <c r="D13" s="12">
        <v>102.07</v>
      </c>
      <c r="I13" s="40"/>
    </row>
    <row r="14" spans="2:9" x14ac:dyDescent="0.25">
      <c r="B14" t="s">
        <v>76</v>
      </c>
      <c r="C14" s="24"/>
      <c r="D14" s="12">
        <f>'2016-17'!O19</f>
        <v>4195.45</v>
      </c>
      <c r="I14" s="37"/>
    </row>
    <row r="15" spans="2:9" x14ac:dyDescent="0.25">
      <c r="B15" t="s">
        <v>53</v>
      </c>
      <c r="C15" s="24"/>
      <c r="D15" s="12">
        <f>'2016-17'!O30</f>
        <v>1474</v>
      </c>
      <c r="H15" s="39"/>
      <c r="I15" s="37"/>
    </row>
    <row r="16" spans="2:9" x14ac:dyDescent="0.25">
      <c r="B16" t="s">
        <v>54</v>
      </c>
      <c r="C16" s="24"/>
      <c r="D16" s="24"/>
      <c r="I16" s="37"/>
    </row>
    <row r="17" spans="2:12" x14ac:dyDescent="0.25">
      <c r="B17" t="s">
        <v>55</v>
      </c>
      <c r="C17" s="24"/>
      <c r="D17" s="12">
        <f>'2016-17'!O36</f>
        <v>415.86</v>
      </c>
      <c r="I17" s="37"/>
    </row>
    <row r="18" spans="2:12" x14ac:dyDescent="0.25">
      <c r="B18" t="s">
        <v>56</v>
      </c>
      <c r="C18" s="12">
        <f>'2016-17'!O44</f>
        <v>1491.01</v>
      </c>
      <c r="D18" s="24"/>
    </row>
    <row r="19" spans="2:12" x14ac:dyDescent="0.25">
      <c r="B19" t="s">
        <v>77</v>
      </c>
      <c r="C19" s="12">
        <v>1.86</v>
      </c>
      <c r="D19" s="24"/>
      <c r="I19" s="37"/>
    </row>
    <row r="20" spans="2:12" x14ac:dyDescent="0.25">
      <c r="B20" t="s">
        <v>30</v>
      </c>
      <c r="C20" s="12">
        <f>'2016-17'!O56</f>
        <v>11.52</v>
      </c>
      <c r="D20" s="24"/>
    </row>
    <row r="21" spans="2:12" x14ac:dyDescent="0.25">
      <c r="B21" t="s">
        <v>78</v>
      </c>
      <c r="C21" s="12">
        <f>'2016-17'!O94</f>
        <v>5522.9500000000007</v>
      </c>
      <c r="D21" s="12">
        <f>'2016-17'!O79</f>
        <v>6558.55</v>
      </c>
      <c r="H21" s="39"/>
      <c r="K21" s="39"/>
    </row>
    <row r="22" spans="2:12" x14ac:dyDescent="0.25">
      <c r="B22" t="s">
        <v>112</v>
      </c>
      <c r="C22" s="24"/>
      <c r="D22" s="24"/>
      <c r="I22" s="37"/>
    </row>
    <row r="23" spans="2:12" x14ac:dyDescent="0.25">
      <c r="B23" t="s">
        <v>113</v>
      </c>
      <c r="C23" s="12">
        <f>'2016-17'!O58</f>
        <v>200</v>
      </c>
      <c r="D23" s="24"/>
      <c r="I23" s="37"/>
      <c r="L23" s="37"/>
    </row>
    <row r="24" spans="2:12" x14ac:dyDescent="0.25">
      <c r="B24" s="13" t="s">
        <v>79</v>
      </c>
      <c r="C24" s="14">
        <f>SUM(C2:C23)</f>
        <v>16994.79</v>
      </c>
      <c r="D24" s="15">
        <f>SUM(D2:D23)</f>
        <v>20294.93</v>
      </c>
      <c r="I24" s="37"/>
    </row>
    <row r="25" spans="2:12" x14ac:dyDescent="0.25">
      <c r="I25" s="37"/>
    </row>
    <row r="26" spans="2:12" x14ac:dyDescent="0.25">
      <c r="I26" s="37"/>
    </row>
    <row r="27" spans="2:12" x14ac:dyDescent="0.25">
      <c r="B27" s="36"/>
    </row>
  </sheetData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0"/>
  <sheetViews>
    <sheetView tabSelected="1" workbookViewId="0">
      <pane ySplit="3" topLeftCell="A16" activePane="bottomLeft" state="frozen"/>
      <selection pane="bottomLeft" activeCell="S12" sqref="S12"/>
    </sheetView>
  </sheetViews>
  <sheetFormatPr defaultRowHeight="15.75" x14ac:dyDescent="0.25"/>
  <cols>
    <col min="1" max="1" width="21.75" customWidth="1"/>
    <col min="2" max="15" width="6.375" customWidth="1"/>
  </cols>
  <sheetData>
    <row r="1" spans="1:17" x14ac:dyDescent="0.25">
      <c r="A1" s="41" t="s">
        <v>81</v>
      </c>
      <c r="B1" s="41"/>
      <c r="C1" s="41"/>
      <c r="D1" s="42"/>
      <c r="E1" s="42"/>
      <c r="F1" s="42"/>
      <c r="G1" s="16"/>
      <c r="H1" s="1"/>
      <c r="I1" s="1"/>
      <c r="J1" s="1"/>
      <c r="K1" s="1"/>
      <c r="L1" s="1"/>
      <c r="M1" s="1"/>
      <c r="N1" s="1"/>
      <c r="O1" s="2"/>
      <c r="P1" s="2"/>
      <c r="Q1" s="2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</row>
    <row r="3" spans="1:17" x14ac:dyDescent="0.25">
      <c r="A3" s="8" t="s">
        <v>1</v>
      </c>
      <c r="B3" s="5" t="s">
        <v>14</v>
      </c>
      <c r="C3" s="1" t="s">
        <v>60</v>
      </c>
      <c r="D3" s="1" t="s">
        <v>15</v>
      </c>
      <c r="E3" s="1" t="s">
        <v>57</v>
      </c>
      <c r="F3" s="1" t="s">
        <v>16</v>
      </c>
      <c r="G3" s="1" t="s">
        <v>58</v>
      </c>
      <c r="H3" s="1" t="s">
        <v>17</v>
      </c>
      <c r="I3" s="1" t="s">
        <v>59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32</v>
      </c>
      <c r="P3" s="3" t="s">
        <v>33</v>
      </c>
      <c r="Q3" s="2"/>
    </row>
    <row r="4" spans="1:17" x14ac:dyDescent="0.25">
      <c r="A4" s="5" t="s">
        <v>38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"/>
      <c r="Q4" s="2"/>
    </row>
    <row r="5" spans="1:17" x14ac:dyDescent="0.25">
      <c r="A5" s="6" t="s">
        <v>39</v>
      </c>
      <c r="B5" s="5">
        <v>3507.48</v>
      </c>
      <c r="C5" s="11">
        <v>278.97000000000003</v>
      </c>
      <c r="D5" s="11"/>
      <c r="E5" s="11">
        <v>20</v>
      </c>
      <c r="F5" s="11">
        <v>243.54</v>
      </c>
      <c r="G5" s="11"/>
      <c r="H5" s="11">
        <v>676</v>
      </c>
      <c r="I5" s="11"/>
      <c r="J5" s="17"/>
      <c r="K5" s="18"/>
      <c r="L5" s="18"/>
      <c r="M5" s="3"/>
      <c r="N5" s="3"/>
      <c r="O5" s="1">
        <f>SUM(C5:H5)</f>
        <v>1218.51</v>
      </c>
      <c r="P5" s="3">
        <v>3246.51</v>
      </c>
      <c r="Q5" s="2"/>
    </row>
    <row r="6" spans="1:17" x14ac:dyDescent="0.25">
      <c r="A6" s="1" t="s">
        <v>118</v>
      </c>
      <c r="B6" s="5"/>
      <c r="C6" s="11"/>
      <c r="D6" s="11"/>
      <c r="E6" s="11"/>
      <c r="F6" s="11">
        <v>60.8</v>
      </c>
      <c r="G6" s="11"/>
      <c r="H6" s="11">
        <v>169</v>
      </c>
      <c r="I6" s="11"/>
      <c r="J6" s="17"/>
      <c r="K6" s="18"/>
      <c r="L6" s="18"/>
      <c r="M6" s="3"/>
      <c r="N6" s="3"/>
      <c r="O6" s="1">
        <f>SUM(C6:N6)</f>
        <v>229.8</v>
      </c>
      <c r="P6" s="3">
        <v>736.8</v>
      </c>
      <c r="Q6" s="2"/>
    </row>
    <row r="7" spans="1:17" x14ac:dyDescent="0.25">
      <c r="A7" s="6" t="s">
        <v>40</v>
      </c>
      <c r="B7" s="5">
        <v>350</v>
      </c>
      <c r="C7" s="11">
        <v>55.89</v>
      </c>
      <c r="D7" s="11"/>
      <c r="E7" s="11">
        <v>2.7</v>
      </c>
      <c r="F7" s="11">
        <v>62.27</v>
      </c>
      <c r="G7" s="11"/>
      <c r="H7" s="11">
        <v>47.1</v>
      </c>
      <c r="I7" s="11"/>
      <c r="J7" s="11"/>
      <c r="K7" s="11"/>
      <c r="L7" s="11"/>
      <c r="M7" s="1"/>
      <c r="N7" s="1"/>
      <c r="O7" s="1">
        <f>SUM(C7:J7)</f>
        <v>167.96</v>
      </c>
      <c r="P7" s="3">
        <v>262.16000000000003</v>
      </c>
      <c r="Q7" s="2"/>
    </row>
    <row r="8" spans="1:17" x14ac:dyDescent="0.25">
      <c r="A8" s="1" t="s">
        <v>2</v>
      </c>
      <c r="B8" s="5">
        <v>50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"/>
      <c r="N8" s="1"/>
      <c r="O8" s="1">
        <f>SUM(C8:J8)</f>
        <v>0</v>
      </c>
      <c r="P8" s="3">
        <v>3.55</v>
      </c>
      <c r="Q8" s="2"/>
    </row>
    <row r="9" spans="1:17" x14ac:dyDescent="0.25">
      <c r="A9" s="1"/>
      <c r="B9" s="5"/>
      <c r="C9" s="11"/>
      <c r="D9" s="11"/>
      <c r="E9" s="11"/>
      <c r="F9" s="11"/>
      <c r="G9" s="11"/>
      <c r="H9" s="11"/>
      <c r="I9" s="11"/>
      <c r="J9" s="11"/>
      <c r="K9" s="11"/>
      <c r="L9" s="11"/>
      <c r="M9" s="1"/>
      <c r="N9" s="5"/>
      <c r="O9" s="19">
        <f>SUM(O5:O8)</f>
        <v>1616.27</v>
      </c>
      <c r="P9" s="3"/>
      <c r="Q9" s="2"/>
    </row>
    <row r="10" spans="1:17" x14ac:dyDescent="0.25">
      <c r="A10" s="5" t="s">
        <v>43</v>
      </c>
      <c r="B10" s="5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"/>
      <c r="N10" s="1"/>
      <c r="O10" s="11"/>
      <c r="P10" s="3"/>
      <c r="Q10" s="2"/>
    </row>
    <row r="11" spans="1:17" x14ac:dyDescent="0.25">
      <c r="A11" s="1" t="s">
        <v>3</v>
      </c>
      <c r="B11" s="5">
        <v>165</v>
      </c>
      <c r="C11" s="11"/>
      <c r="D11" s="11"/>
      <c r="E11" s="11"/>
      <c r="F11" s="11"/>
      <c r="G11" s="11"/>
      <c r="H11" s="11">
        <v>156</v>
      </c>
      <c r="I11" s="11"/>
      <c r="J11" s="11"/>
      <c r="K11" s="11"/>
      <c r="L11" s="11"/>
      <c r="M11" s="1"/>
      <c r="N11" s="1"/>
      <c r="O11" s="11">
        <f>SUM(C11:N11)</f>
        <v>156</v>
      </c>
      <c r="P11" s="3">
        <f t="shared" ref="P11:P38" si="0">SUM(D11:N11)</f>
        <v>156</v>
      </c>
      <c r="Q11" s="2"/>
    </row>
    <row r="12" spans="1:17" x14ac:dyDescent="0.25">
      <c r="A12" s="6" t="s">
        <v>4</v>
      </c>
      <c r="B12" s="5">
        <v>350</v>
      </c>
      <c r="C12" s="11"/>
      <c r="D12" s="11">
        <v>262.52</v>
      </c>
      <c r="E12" s="11"/>
      <c r="F12" s="11"/>
      <c r="G12" s="11"/>
      <c r="H12" s="11"/>
      <c r="I12" s="11"/>
      <c r="J12" s="11"/>
      <c r="K12" s="11"/>
      <c r="L12" s="11"/>
      <c r="M12" s="1"/>
      <c r="N12" s="1"/>
      <c r="O12" s="11">
        <f t="shared" ref="O12:O36" si="1">SUM(D12:H12)</f>
        <v>262.52</v>
      </c>
      <c r="P12" s="3">
        <v>422.7</v>
      </c>
      <c r="Q12" s="2"/>
    </row>
    <row r="13" spans="1:17" x14ac:dyDescent="0.25">
      <c r="A13" s="1" t="s">
        <v>5</v>
      </c>
      <c r="B13" s="5">
        <v>230</v>
      </c>
      <c r="C13" s="11"/>
      <c r="D13" s="11">
        <v>204.19</v>
      </c>
      <c r="E13" s="11"/>
      <c r="F13" s="11"/>
      <c r="G13" s="11"/>
      <c r="H13" s="11"/>
      <c r="I13" s="11"/>
      <c r="J13" s="11"/>
      <c r="K13" s="11"/>
      <c r="L13" s="11"/>
      <c r="M13" s="1"/>
      <c r="N13" s="1"/>
      <c r="O13" s="11">
        <f t="shared" si="1"/>
        <v>204.19</v>
      </c>
      <c r="P13" s="3">
        <f t="shared" si="0"/>
        <v>204.19</v>
      </c>
      <c r="Q13" s="2"/>
    </row>
    <row r="14" spans="1:17" x14ac:dyDescent="0.25">
      <c r="A14" s="1" t="s">
        <v>6</v>
      </c>
      <c r="B14" s="5">
        <v>200</v>
      </c>
      <c r="C14" s="11"/>
      <c r="D14" s="11"/>
      <c r="E14" s="11"/>
      <c r="F14" s="11"/>
      <c r="G14" s="11"/>
      <c r="H14" s="11">
        <v>645.6</v>
      </c>
      <c r="I14" s="11"/>
      <c r="J14" s="11"/>
      <c r="K14" s="11"/>
      <c r="L14" s="11"/>
      <c r="M14" s="1"/>
      <c r="N14" s="1"/>
      <c r="O14" s="11">
        <f t="shared" si="1"/>
        <v>645.6</v>
      </c>
      <c r="P14" s="3">
        <f t="shared" si="0"/>
        <v>645.6</v>
      </c>
      <c r="Q14" s="2"/>
    </row>
    <row r="15" spans="1:17" x14ac:dyDescent="0.25">
      <c r="A15" s="1" t="s">
        <v>7</v>
      </c>
      <c r="B15" s="5">
        <v>200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"/>
      <c r="N15" s="1"/>
      <c r="O15" s="11">
        <f t="shared" si="1"/>
        <v>0</v>
      </c>
      <c r="P15" s="3">
        <f t="shared" si="0"/>
        <v>0</v>
      </c>
      <c r="Q15" s="2"/>
    </row>
    <row r="16" spans="1:17" x14ac:dyDescent="0.25">
      <c r="A16" s="1" t="s">
        <v>8</v>
      </c>
      <c r="B16" s="5">
        <v>360</v>
      </c>
      <c r="C16" s="11"/>
      <c r="D16" s="11"/>
      <c r="E16" s="11">
        <v>88</v>
      </c>
      <c r="F16" s="11">
        <v>55</v>
      </c>
      <c r="G16" s="11"/>
      <c r="H16" s="11">
        <v>55</v>
      </c>
      <c r="I16" s="11"/>
      <c r="J16" s="11"/>
      <c r="K16" s="11"/>
      <c r="L16" s="11"/>
      <c r="M16" s="1"/>
      <c r="N16" s="1"/>
      <c r="O16" s="11">
        <f>SUM(C16:K16)</f>
        <v>198</v>
      </c>
      <c r="P16" s="3">
        <v>295</v>
      </c>
      <c r="Q16" s="2"/>
    </row>
    <row r="17" spans="1:17" x14ac:dyDescent="0.25">
      <c r="A17" s="1" t="s">
        <v>9</v>
      </c>
      <c r="B17" s="5">
        <v>2000</v>
      </c>
      <c r="C17" s="11"/>
      <c r="D17" s="11"/>
      <c r="E17" s="11">
        <v>75</v>
      </c>
      <c r="F17" s="11">
        <v>85</v>
      </c>
      <c r="G17" s="11"/>
      <c r="H17" s="11">
        <v>90</v>
      </c>
      <c r="I17" s="11"/>
      <c r="J17" s="11"/>
      <c r="K17" s="11"/>
      <c r="L17" s="11"/>
      <c r="M17" s="1"/>
      <c r="N17" s="1"/>
      <c r="O17" s="11">
        <f>SUM(D17:J17)</f>
        <v>250</v>
      </c>
      <c r="P17" s="3">
        <v>295</v>
      </c>
      <c r="Q17" s="2"/>
    </row>
    <row r="18" spans="1:17" x14ac:dyDescent="0.25">
      <c r="A18" s="6" t="s">
        <v>41</v>
      </c>
      <c r="B18" s="5">
        <v>500</v>
      </c>
      <c r="C18" s="11">
        <v>405</v>
      </c>
      <c r="D18" s="11"/>
      <c r="E18" s="11"/>
      <c r="F18" s="11"/>
      <c r="G18" s="11"/>
      <c r="H18" s="11"/>
      <c r="I18" s="11"/>
      <c r="J18" s="11"/>
      <c r="K18" s="11"/>
      <c r="L18" s="11"/>
      <c r="M18" s="1"/>
      <c r="N18" s="1"/>
      <c r="O18" s="11">
        <f>SUM(C18:N18)</f>
        <v>405</v>
      </c>
      <c r="P18" s="3">
        <v>1216.06</v>
      </c>
      <c r="Q18" s="2"/>
    </row>
    <row r="19" spans="1:17" x14ac:dyDescent="0.25">
      <c r="A19" s="1" t="s">
        <v>11</v>
      </c>
      <c r="B19" s="5">
        <v>100</v>
      </c>
      <c r="C19" s="11">
        <v>53.91</v>
      </c>
      <c r="D19" s="11">
        <v>45</v>
      </c>
      <c r="E19" s="11"/>
      <c r="F19" s="11"/>
      <c r="G19" s="11"/>
      <c r="H19" s="11"/>
      <c r="I19" s="11"/>
      <c r="J19" s="11"/>
      <c r="K19" s="11"/>
      <c r="L19" s="11"/>
      <c r="M19" s="1"/>
      <c r="N19" s="1"/>
      <c r="O19" s="11">
        <f>SUM(C19:N19)</f>
        <v>98.91</v>
      </c>
      <c r="P19" s="3">
        <v>98.91</v>
      </c>
      <c r="Q19" s="2"/>
    </row>
    <row r="20" spans="1:17" x14ac:dyDescent="0.25">
      <c r="A20" s="20"/>
      <c r="B20" s="2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"/>
      <c r="N20" s="1"/>
      <c r="O20" s="11">
        <f>SUM(C20:N20)</f>
        <v>0</v>
      </c>
      <c r="P20" s="3"/>
      <c r="Q20" s="2"/>
    </row>
    <row r="21" spans="1:17" x14ac:dyDescent="0.25">
      <c r="A21" s="6" t="s">
        <v>80</v>
      </c>
      <c r="B21" s="5">
        <v>900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"/>
      <c r="N21" s="1"/>
      <c r="O21" s="11"/>
      <c r="P21" s="3"/>
      <c r="Q21" s="2"/>
    </row>
    <row r="22" spans="1:17" x14ac:dyDescent="0.25">
      <c r="A22" s="6"/>
      <c r="B22" s="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"/>
      <c r="N22" s="5"/>
      <c r="O22" s="9">
        <f>SUM(O11:O20)</f>
        <v>2220.2199999999998</v>
      </c>
      <c r="P22" s="3"/>
      <c r="Q22" s="2"/>
    </row>
    <row r="23" spans="1:17" x14ac:dyDescent="0.25">
      <c r="A23" s="5" t="s">
        <v>35</v>
      </c>
      <c r="B23" s="5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"/>
      <c r="N23" s="1"/>
      <c r="O23" s="1"/>
      <c r="P23" s="3"/>
      <c r="Q23" s="2"/>
    </row>
    <row r="24" spans="1:17" x14ac:dyDescent="0.25">
      <c r="A24" s="1" t="s">
        <v>10</v>
      </c>
      <c r="B24" s="5">
        <v>1200</v>
      </c>
      <c r="C24" s="11"/>
      <c r="D24" s="11"/>
      <c r="E24" s="11">
        <v>240</v>
      </c>
      <c r="F24" s="11">
        <v>265</v>
      </c>
      <c r="G24" s="11"/>
      <c r="H24" s="11">
        <v>360</v>
      </c>
      <c r="I24" s="11"/>
      <c r="J24" s="11"/>
      <c r="K24" s="11"/>
      <c r="L24" s="11"/>
      <c r="M24" s="1"/>
      <c r="N24" s="1"/>
      <c r="O24" s="1">
        <f>SUM(C24:N24)</f>
        <v>865</v>
      </c>
      <c r="P24" s="3">
        <v>1045</v>
      </c>
      <c r="Q24" s="2"/>
    </row>
    <row r="25" spans="1:17" x14ac:dyDescent="0.25">
      <c r="A25" s="7" t="s">
        <v>36</v>
      </c>
      <c r="B25" s="5">
        <v>400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"/>
      <c r="N25" s="1"/>
      <c r="O25" s="1">
        <f>SUM(C25:N25)</f>
        <v>0</v>
      </c>
      <c r="P25" s="3">
        <f t="shared" si="0"/>
        <v>0</v>
      </c>
      <c r="Q25" s="2"/>
    </row>
    <row r="26" spans="1:17" x14ac:dyDescent="0.25">
      <c r="A26" s="7"/>
      <c r="B26" s="5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"/>
      <c r="N26" s="5"/>
      <c r="O26" s="19">
        <f>SUM(O24:O25)</f>
        <v>865</v>
      </c>
      <c r="P26" s="3"/>
      <c r="Q26" s="2"/>
    </row>
    <row r="27" spans="1:17" x14ac:dyDescent="0.25">
      <c r="A27" s="5" t="s">
        <v>37</v>
      </c>
      <c r="B27" s="5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"/>
      <c r="N27" s="1"/>
      <c r="O27" s="1"/>
      <c r="P27" s="3"/>
      <c r="Q27" s="2"/>
    </row>
    <row r="28" spans="1:17" x14ac:dyDescent="0.25">
      <c r="A28" s="1" t="s">
        <v>12</v>
      </c>
      <c r="B28" s="5">
        <v>175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"/>
      <c r="N28" s="1"/>
      <c r="O28" s="1">
        <f t="shared" si="1"/>
        <v>0</v>
      </c>
      <c r="P28" s="3">
        <f t="shared" si="0"/>
        <v>0</v>
      </c>
      <c r="Q28" s="2"/>
    </row>
    <row r="29" spans="1:17" x14ac:dyDescent="0.25">
      <c r="A29" s="1" t="s">
        <v>115</v>
      </c>
      <c r="B29" s="5"/>
      <c r="C29" s="11"/>
      <c r="D29" s="11">
        <v>1488</v>
      </c>
      <c r="E29" s="11"/>
      <c r="F29" s="11"/>
      <c r="G29" s="11"/>
      <c r="H29" s="11"/>
      <c r="I29" s="11">
        <v>18.600000000000001</v>
      </c>
      <c r="J29" s="11"/>
      <c r="K29" s="11"/>
      <c r="L29" s="11"/>
      <c r="M29" s="1"/>
      <c r="N29" s="1"/>
      <c r="O29" s="1">
        <f>SUM(D29:N29)</f>
        <v>1506.6</v>
      </c>
      <c r="P29" s="3">
        <v>1573</v>
      </c>
      <c r="Q29" s="2"/>
    </row>
    <row r="30" spans="1:17" x14ac:dyDescent="0.25">
      <c r="A30" s="1" t="s">
        <v>13</v>
      </c>
      <c r="B30" s="5">
        <v>500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"/>
      <c r="N30" s="1"/>
      <c r="O30" s="1">
        <f t="shared" si="1"/>
        <v>0</v>
      </c>
      <c r="P30" s="3">
        <f t="shared" si="0"/>
        <v>0</v>
      </c>
      <c r="Q30" s="2"/>
    </row>
    <row r="31" spans="1:17" x14ac:dyDescent="0.25">
      <c r="A31" s="1" t="s">
        <v>117</v>
      </c>
      <c r="B31" s="5"/>
      <c r="C31" s="11"/>
      <c r="D31" s="11"/>
      <c r="E31" s="11">
        <v>200</v>
      </c>
      <c r="F31" s="11">
        <v>265</v>
      </c>
      <c r="G31" s="11"/>
      <c r="H31" s="11">
        <v>185</v>
      </c>
      <c r="I31" s="11"/>
      <c r="J31" s="11"/>
      <c r="K31" s="11"/>
      <c r="L31" s="11"/>
      <c r="M31" s="1"/>
      <c r="N31" s="1"/>
      <c r="O31" s="1">
        <f>SUM(C31:N31)</f>
        <v>650</v>
      </c>
      <c r="P31" s="3">
        <v>770</v>
      </c>
      <c r="Q31" s="2"/>
    </row>
    <row r="32" spans="1:17" x14ac:dyDescent="0.25">
      <c r="A32" s="1" t="s">
        <v>23</v>
      </c>
      <c r="B32" s="5">
        <v>1379.97</v>
      </c>
      <c r="C32" s="11"/>
      <c r="D32" s="11">
        <v>1655.96</v>
      </c>
      <c r="E32" s="11"/>
      <c r="F32" s="11"/>
      <c r="G32" s="11"/>
      <c r="H32" s="11"/>
      <c r="I32" s="11"/>
      <c r="J32" s="11"/>
      <c r="K32" s="11"/>
      <c r="L32" s="11"/>
      <c r="M32" s="1"/>
      <c r="N32" s="1"/>
      <c r="O32" s="1">
        <f t="shared" si="1"/>
        <v>1655.96</v>
      </c>
      <c r="P32" s="3">
        <f t="shared" si="0"/>
        <v>1655.96</v>
      </c>
      <c r="Q32" s="2"/>
    </row>
    <row r="33" spans="1:17" x14ac:dyDescent="0.25">
      <c r="A33" s="1"/>
      <c r="B33" s="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"/>
      <c r="N33" s="1"/>
      <c r="O33" s="9">
        <f>SUM(O28:O32)</f>
        <v>3812.56</v>
      </c>
      <c r="P33" s="3"/>
      <c r="Q33" s="2"/>
    </row>
    <row r="34" spans="1:17" x14ac:dyDescent="0.25">
      <c r="A34" s="1"/>
      <c r="B34" s="5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"/>
      <c r="N34" s="1"/>
      <c r="O34" s="1"/>
      <c r="P34" s="3"/>
      <c r="Q34" s="2"/>
    </row>
    <row r="35" spans="1:17" x14ac:dyDescent="0.25">
      <c r="A35" s="5" t="s">
        <v>44</v>
      </c>
      <c r="B35" s="5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"/>
      <c r="N35" s="1"/>
      <c r="O35" s="1"/>
      <c r="P35" s="3"/>
      <c r="Q35" s="2"/>
    </row>
    <row r="36" spans="1:17" x14ac:dyDescent="0.25">
      <c r="A36" s="6" t="s">
        <v>45</v>
      </c>
      <c r="B36" s="5">
        <v>120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"/>
      <c r="N36" s="1"/>
      <c r="O36" s="1">
        <f t="shared" si="1"/>
        <v>0</v>
      </c>
      <c r="P36" s="3">
        <f t="shared" si="0"/>
        <v>0</v>
      </c>
      <c r="Q36" s="2"/>
    </row>
    <row r="37" spans="1:17" x14ac:dyDescent="0.25">
      <c r="A37" s="7" t="s">
        <v>46</v>
      </c>
      <c r="B37" s="5">
        <v>55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"/>
      <c r="N37" s="1"/>
      <c r="O37" s="1">
        <f>SUM(C37:N37)</f>
        <v>0</v>
      </c>
      <c r="P37" s="3">
        <f t="shared" si="0"/>
        <v>0</v>
      </c>
      <c r="Q37" s="2"/>
    </row>
    <row r="38" spans="1:17" x14ac:dyDescent="0.25">
      <c r="A38" s="1"/>
      <c r="B38" s="5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"/>
      <c r="N38" s="1"/>
      <c r="O38" s="1">
        <f>SUM(C38:N38)</f>
        <v>0</v>
      </c>
      <c r="P38" s="3">
        <f t="shared" si="0"/>
        <v>0</v>
      </c>
      <c r="Q38" s="2"/>
    </row>
    <row r="39" spans="1:17" x14ac:dyDescent="0.25">
      <c r="A39" s="1"/>
      <c r="B39" s="5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"/>
      <c r="N39" s="5"/>
      <c r="O39" s="19">
        <f>SUM(O36:O38)</f>
        <v>0</v>
      </c>
      <c r="P39" s="3"/>
      <c r="Q39" s="2"/>
    </row>
    <row r="40" spans="1:17" x14ac:dyDescent="0.25">
      <c r="A40" s="1"/>
      <c r="B40" s="5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"/>
      <c r="N40" s="1"/>
      <c r="O40" s="1"/>
      <c r="P40" s="3"/>
      <c r="Q40" s="2"/>
    </row>
    <row r="41" spans="1:17" x14ac:dyDescent="0.25">
      <c r="A41" s="5" t="s">
        <v>47</v>
      </c>
      <c r="B41" s="5">
        <f>SUM(B5:B40)</f>
        <v>12742.449999999999</v>
      </c>
      <c r="C41" s="1">
        <f t="shared" ref="C41:N41" si="2">SUM(C5:C40)</f>
        <v>793.77</v>
      </c>
      <c r="D41" s="1">
        <f t="shared" si="2"/>
        <v>3655.67</v>
      </c>
      <c r="E41" s="1">
        <f t="shared" si="2"/>
        <v>625.70000000000005</v>
      </c>
      <c r="F41" s="1">
        <f t="shared" si="2"/>
        <v>1036.6099999999999</v>
      </c>
      <c r="G41" s="1">
        <f t="shared" si="2"/>
        <v>0</v>
      </c>
      <c r="H41" s="1">
        <f t="shared" si="2"/>
        <v>2383.6999999999998</v>
      </c>
      <c r="I41" s="1">
        <f t="shared" si="2"/>
        <v>18.600000000000001</v>
      </c>
      <c r="J41" s="10">
        <f t="shared" si="2"/>
        <v>0</v>
      </c>
      <c r="K41" s="3">
        <f t="shared" si="2"/>
        <v>0</v>
      </c>
      <c r="L41" s="3">
        <f t="shared" si="2"/>
        <v>0</v>
      </c>
      <c r="M41" s="3">
        <f t="shared" si="2"/>
        <v>0</v>
      </c>
      <c r="N41" s="3">
        <f t="shared" si="2"/>
        <v>0</v>
      </c>
      <c r="O41" s="1">
        <f>SUM(O9+O22+O26+O33+O39)</f>
        <v>8514.0499999999993</v>
      </c>
      <c r="P41" s="1">
        <f>SUM(P5:P40)</f>
        <v>12626.439999999999</v>
      </c>
      <c r="Q41" s="3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"/>
      <c r="P42" s="2"/>
      <c r="Q42" s="2"/>
    </row>
    <row r="43" spans="1:17" x14ac:dyDescent="0.25">
      <c r="A43" s="8" t="s">
        <v>24</v>
      </c>
      <c r="B43" s="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23"/>
    </row>
    <row r="44" spans="1:17" x14ac:dyDescent="0.25">
      <c r="A44" s="1" t="s">
        <v>25</v>
      </c>
      <c r="B44" s="1"/>
      <c r="C44" s="11">
        <v>5077</v>
      </c>
      <c r="D44" s="11"/>
      <c r="E44" s="11"/>
      <c r="F44" s="11"/>
      <c r="G44" s="11"/>
      <c r="H44" s="11">
        <v>5077</v>
      </c>
      <c r="I44" s="11"/>
      <c r="J44" s="18"/>
      <c r="K44" s="11"/>
      <c r="L44" s="11"/>
      <c r="M44" s="11"/>
      <c r="N44" s="11"/>
      <c r="O44" s="11">
        <f>SUM(C44:N44)</f>
        <v>10154</v>
      </c>
    </row>
    <row r="45" spans="1:17" x14ac:dyDescent="0.25">
      <c r="A45" s="1" t="s">
        <v>82</v>
      </c>
      <c r="B45" s="1"/>
      <c r="C45" s="11"/>
      <c r="D45" s="11"/>
      <c r="E45" s="11"/>
      <c r="F45" s="11"/>
      <c r="G45" s="11"/>
      <c r="H45" s="11"/>
      <c r="I45" s="11"/>
      <c r="J45" s="18"/>
      <c r="K45" s="11"/>
      <c r="L45" s="11"/>
      <c r="M45" s="11"/>
      <c r="N45" s="11"/>
      <c r="O45" s="11">
        <f t="shared" ref="O45" si="3">SUM(D45:H45)</f>
        <v>0</v>
      </c>
    </row>
    <row r="46" spans="1:17" x14ac:dyDescent="0.25">
      <c r="A46" s="1" t="s">
        <v>108</v>
      </c>
      <c r="B46" s="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>
        <f>SUM(D46:N46)</f>
        <v>0</v>
      </c>
    </row>
    <row r="47" spans="1:17" x14ac:dyDescent="0.25">
      <c r="A47" s="1"/>
      <c r="B47" s="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9">
        <f>SUM(O44:O46)</f>
        <v>10154</v>
      </c>
    </row>
    <row r="48" spans="1:17" x14ac:dyDescent="0.25">
      <c r="A48" s="5" t="s">
        <v>35</v>
      </c>
      <c r="B48" s="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x14ac:dyDescent="0.25">
      <c r="A49" s="1" t="s">
        <v>97</v>
      </c>
      <c r="B49" s="1"/>
      <c r="C49" s="11">
        <v>216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>
        <f>SUM(C49:N49)</f>
        <v>216</v>
      </c>
    </row>
    <row r="50" spans="1:15" x14ac:dyDescent="0.25">
      <c r="A50" s="1" t="s">
        <v>26</v>
      </c>
      <c r="B50" s="1"/>
      <c r="C50" s="11"/>
      <c r="D50" s="11"/>
      <c r="E50" s="11"/>
      <c r="F50" s="11"/>
      <c r="G50" s="11"/>
      <c r="H50" s="11"/>
      <c r="I50" s="11">
        <v>86</v>
      </c>
      <c r="J50" s="11"/>
      <c r="K50" s="11"/>
      <c r="L50" s="11"/>
      <c r="M50" s="11"/>
      <c r="N50" s="11"/>
      <c r="O50" s="11">
        <f t="shared" ref="O50:O53" si="4">SUM(C50:N50)</f>
        <v>86</v>
      </c>
    </row>
    <row r="51" spans="1:15" x14ac:dyDescent="0.25">
      <c r="A51" s="1" t="s">
        <v>27</v>
      </c>
      <c r="B51" s="1"/>
      <c r="C51" s="11">
        <v>57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>
        <f t="shared" si="4"/>
        <v>57</v>
      </c>
    </row>
    <row r="52" spans="1:15" x14ac:dyDescent="0.25">
      <c r="A52" s="1" t="s">
        <v>28</v>
      </c>
      <c r="B52" s="1"/>
      <c r="C52" s="11"/>
      <c r="D52" s="11"/>
      <c r="E52" s="11">
        <v>50</v>
      </c>
      <c r="F52" s="11"/>
      <c r="G52" s="11"/>
      <c r="H52" s="11"/>
      <c r="I52" s="11">
        <v>50</v>
      </c>
      <c r="J52" s="11"/>
      <c r="K52" s="11"/>
      <c r="L52" s="11"/>
      <c r="M52" s="11"/>
      <c r="N52" s="11"/>
      <c r="O52" s="11">
        <f t="shared" si="4"/>
        <v>100</v>
      </c>
    </row>
    <row r="53" spans="1:15" x14ac:dyDescent="0.25">
      <c r="A53" s="1" t="s">
        <v>34</v>
      </c>
      <c r="B53" s="1"/>
      <c r="C53" s="11"/>
      <c r="D53" s="11"/>
      <c r="E53" s="11">
        <v>120.96</v>
      </c>
      <c r="F53" s="11"/>
      <c r="G53" s="11"/>
      <c r="H53" s="11"/>
      <c r="I53" s="11"/>
      <c r="J53" s="11"/>
      <c r="K53" s="11"/>
      <c r="L53" s="11"/>
      <c r="M53" s="11"/>
      <c r="N53" s="11"/>
      <c r="O53" s="11">
        <f t="shared" si="4"/>
        <v>120.96</v>
      </c>
    </row>
    <row r="54" spans="1:15" x14ac:dyDescent="0.25">
      <c r="A54" s="1"/>
      <c r="B54" s="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9">
        <f>SUM(O49:O53)</f>
        <v>579.96</v>
      </c>
    </row>
    <row r="55" spans="1:15" x14ac:dyDescent="0.25">
      <c r="A55" s="5" t="s">
        <v>98</v>
      </c>
      <c r="B55" s="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x14ac:dyDescent="0.25">
      <c r="A56" s="1" t="s">
        <v>29</v>
      </c>
      <c r="B56" s="1"/>
      <c r="C56" s="11"/>
      <c r="D56" s="11"/>
      <c r="E56" s="11"/>
      <c r="F56" s="11">
        <v>11.52</v>
      </c>
      <c r="G56" s="11"/>
      <c r="H56" s="11"/>
      <c r="I56" s="11"/>
      <c r="J56" s="11"/>
      <c r="K56" s="11"/>
      <c r="L56" s="11"/>
      <c r="M56" s="11"/>
      <c r="N56" s="11"/>
      <c r="O56" s="11">
        <f>SUM(C56:N56)</f>
        <v>11.52</v>
      </c>
    </row>
    <row r="57" spans="1:15" x14ac:dyDescent="0.25">
      <c r="A57" s="1" t="s">
        <v>99</v>
      </c>
      <c r="B57" s="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>
        <f t="shared" ref="O57:O62" si="5">SUM(C57:N57)</f>
        <v>0</v>
      </c>
    </row>
    <row r="58" spans="1:15" x14ac:dyDescent="0.25">
      <c r="A58" s="1" t="s">
        <v>30</v>
      </c>
      <c r="B58" s="1"/>
      <c r="C58" s="11">
        <v>1.53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>
        <f t="shared" si="5"/>
        <v>1.53</v>
      </c>
    </row>
    <row r="59" spans="1:15" x14ac:dyDescent="0.25">
      <c r="A59" s="1" t="s">
        <v>31</v>
      </c>
      <c r="B59" s="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>
        <f t="shared" si="5"/>
        <v>0</v>
      </c>
    </row>
    <row r="60" spans="1:15" x14ac:dyDescent="0.25">
      <c r="A60" s="6" t="s">
        <v>48</v>
      </c>
      <c r="B60" s="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>
        <f t="shared" si="5"/>
        <v>0</v>
      </c>
    </row>
    <row r="61" spans="1:15" x14ac:dyDescent="0.25">
      <c r="A61" s="1" t="s">
        <v>7</v>
      </c>
      <c r="B61" s="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>
        <f t="shared" si="5"/>
        <v>0</v>
      </c>
    </row>
    <row r="62" spans="1:15" x14ac:dyDescent="0.25">
      <c r="A62" s="1" t="s">
        <v>109</v>
      </c>
      <c r="B62" s="1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11">
        <f t="shared" si="5"/>
        <v>0</v>
      </c>
    </row>
    <row r="63" spans="1:15" x14ac:dyDescent="0.25">
      <c r="A63" s="1"/>
      <c r="B63" s="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9">
        <f>SUM(O56:O62)</f>
        <v>13.049999999999999</v>
      </c>
    </row>
    <row r="64" spans="1:15" x14ac:dyDescent="0.25">
      <c r="A64" s="1"/>
      <c r="B64" s="1">
        <f>SUM(B44:B61)</f>
        <v>0</v>
      </c>
      <c r="C64" s="19">
        <f>SUM(C44:C63)</f>
        <v>5351.53</v>
      </c>
      <c r="D64" s="19">
        <f>SUM(D44:D63)</f>
        <v>0</v>
      </c>
      <c r="E64" s="19">
        <f t="shared" ref="E64:N64" si="6">SUM(E44:E63)</f>
        <v>170.95999999999998</v>
      </c>
      <c r="F64" s="19">
        <f t="shared" si="6"/>
        <v>11.52</v>
      </c>
      <c r="G64" s="19">
        <f t="shared" si="6"/>
        <v>0</v>
      </c>
      <c r="H64" s="19">
        <f t="shared" si="6"/>
        <v>5077</v>
      </c>
      <c r="I64" s="19">
        <f t="shared" si="6"/>
        <v>136</v>
      </c>
      <c r="J64" s="19">
        <f t="shared" si="6"/>
        <v>0</v>
      </c>
      <c r="K64" s="19">
        <f t="shared" si="6"/>
        <v>0</v>
      </c>
      <c r="L64" s="19">
        <f t="shared" si="6"/>
        <v>0</v>
      </c>
      <c r="M64" s="19">
        <f t="shared" si="6"/>
        <v>0</v>
      </c>
      <c r="N64" s="19">
        <f t="shared" si="6"/>
        <v>0</v>
      </c>
      <c r="O64" s="11"/>
    </row>
    <row r="65" spans="1:15" ht="16.5" thickBot="1" x14ac:dyDescent="0.3">
      <c r="A65" s="1"/>
      <c r="B65" s="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34">
        <f>SUM(O47+O54+O63)</f>
        <v>10747.009999999998</v>
      </c>
    </row>
    <row r="66" spans="1:15" ht="16.5" thickTop="1" x14ac:dyDescent="0.25">
      <c r="A66" s="1"/>
      <c r="B66" s="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23"/>
    </row>
    <row r="67" spans="1:15" x14ac:dyDescent="0.25">
      <c r="A67" s="1"/>
      <c r="B67" s="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3"/>
    </row>
    <row r="68" spans="1:15" x14ac:dyDescent="0.25">
      <c r="A68" s="5" t="s">
        <v>42</v>
      </c>
      <c r="B68" s="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23"/>
    </row>
    <row r="69" spans="1:15" x14ac:dyDescent="0.25">
      <c r="A69" s="6"/>
      <c r="B69" s="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>
        <f>SUM(C69:N69)</f>
        <v>0</v>
      </c>
    </row>
    <row r="70" spans="1:15" x14ac:dyDescent="0.25">
      <c r="A70" s="6"/>
      <c r="B70" s="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>
        <f t="shared" ref="O70:O79" si="7">SUM(C70:N70)</f>
        <v>0</v>
      </c>
    </row>
    <row r="71" spans="1:15" x14ac:dyDescent="0.25">
      <c r="A71" s="1"/>
      <c r="B71" s="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>
        <f t="shared" si="7"/>
        <v>0</v>
      </c>
    </row>
    <row r="72" spans="1:15" x14ac:dyDescent="0.25">
      <c r="A72" s="1"/>
      <c r="B72" s="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>
        <f t="shared" si="7"/>
        <v>0</v>
      </c>
    </row>
    <row r="73" spans="1:15" x14ac:dyDescent="0.25">
      <c r="A73" s="1"/>
      <c r="B73" s="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>
        <f t="shared" si="7"/>
        <v>0</v>
      </c>
    </row>
    <row r="74" spans="1:15" x14ac:dyDescent="0.25">
      <c r="A74" s="6"/>
      <c r="B74" s="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>
        <f t="shared" si="7"/>
        <v>0</v>
      </c>
    </row>
    <row r="75" spans="1:15" x14ac:dyDescent="0.25">
      <c r="A75" s="6"/>
      <c r="B75" s="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>
        <f t="shared" si="7"/>
        <v>0</v>
      </c>
    </row>
    <row r="76" spans="1:15" x14ac:dyDescent="0.25">
      <c r="A76" s="6"/>
      <c r="B76" s="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>
        <f t="shared" si="7"/>
        <v>0</v>
      </c>
    </row>
    <row r="77" spans="1:15" x14ac:dyDescent="0.25">
      <c r="A77" s="6"/>
      <c r="B77" s="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>
        <f t="shared" si="7"/>
        <v>0</v>
      </c>
    </row>
    <row r="78" spans="1:15" x14ac:dyDescent="0.25">
      <c r="A78" s="1"/>
      <c r="B78" s="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>
        <f t="shared" si="7"/>
        <v>0</v>
      </c>
    </row>
    <row r="79" spans="1:15" x14ac:dyDescent="0.25">
      <c r="A79" s="1"/>
      <c r="B79" s="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>
        <f t="shared" si="7"/>
        <v>0</v>
      </c>
    </row>
    <row r="80" spans="1:15" x14ac:dyDescent="0.25">
      <c r="A80" s="1"/>
      <c r="B80" s="31"/>
      <c r="C80" s="32">
        <f>SUM(C73:C79)</f>
        <v>0</v>
      </c>
      <c r="D80" s="32">
        <f>SUM(D74:D79)</f>
        <v>0</v>
      </c>
      <c r="E80" s="32">
        <f>SUM(E69:E79)</f>
        <v>0</v>
      </c>
      <c r="F80" s="32">
        <f>SUM(F69:F79)</f>
        <v>0</v>
      </c>
      <c r="G80" s="32">
        <f t="shared" ref="G80:N80" si="8">SUM(G69:G79)</f>
        <v>0</v>
      </c>
      <c r="H80" s="32">
        <f t="shared" si="8"/>
        <v>0</v>
      </c>
      <c r="I80" s="32">
        <f t="shared" si="8"/>
        <v>0</v>
      </c>
      <c r="J80" s="32">
        <f t="shared" si="8"/>
        <v>0</v>
      </c>
      <c r="K80" s="32">
        <f t="shared" si="8"/>
        <v>0</v>
      </c>
      <c r="L80" s="32">
        <f t="shared" si="8"/>
        <v>0</v>
      </c>
      <c r="M80" s="32">
        <f t="shared" si="8"/>
        <v>0</v>
      </c>
      <c r="N80" s="32">
        <f t="shared" si="8"/>
        <v>0</v>
      </c>
      <c r="O80" s="11"/>
    </row>
    <row r="81" spans="1:15" x14ac:dyDescent="0.25">
      <c r="A81" s="1"/>
      <c r="B81" s="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9">
        <f>SUM(O69:O79)</f>
        <v>0</v>
      </c>
    </row>
    <row r="82" spans="1:15" x14ac:dyDescent="0.25">
      <c r="A82" s="5" t="s">
        <v>63</v>
      </c>
      <c r="B82" s="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23"/>
    </row>
    <row r="83" spans="1:15" x14ac:dyDescent="0.25">
      <c r="A83" s="6"/>
      <c r="B83" s="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>
        <f>SUM(B83:N83)</f>
        <v>0</v>
      </c>
    </row>
    <row r="84" spans="1:15" x14ac:dyDescent="0.25">
      <c r="A84" s="1"/>
      <c r="B84" s="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>
        <f t="shared" ref="O84:O94" si="9">SUM(B84:N84)</f>
        <v>0</v>
      </c>
    </row>
    <row r="85" spans="1:15" x14ac:dyDescent="0.25">
      <c r="A85" s="6"/>
      <c r="B85" s="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>
        <f t="shared" si="9"/>
        <v>0</v>
      </c>
    </row>
    <row r="86" spans="1:15" x14ac:dyDescent="0.25">
      <c r="A86" s="6"/>
      <c r="B86" s="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>
        <f t="shared" si="9"/>
        <v>0</v>
      </c>
    </row>
    <row r="87" spans="1:15" x14ac:dyDescent="0.25">
      <c r="A87" s="6"/>
      <c r="B87" s="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>
        <f t="shared" si="9"/>
        <v>0</v>
      </c>
    </row>
    <row r="88" spans="1:15" x14ac:dyDescent="0.25">
      <c r="A88" s="6"/>
      <c r="B88" s="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>
        <f t="shared" si="9"/>
        <v>0</v>
      </c>
    </row>
    <row r="89" spans="1:15" x14ac:dyDescent="0.25">
      <c r="A89" s="6"/>
      <c r="B89" s="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>
        <f t="shared" si="9"/>
        <v>0</v>
      </c>
    </row>
    <row r="90" spans="1:15" x14ac:dyDescent="0.25">
      <c r="A90" s="1"/>
      <c r="B90" s="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>
        <f t="shared" si="9"/>
        <v>0</v>
      </c>
    </row>
    <row r="91" spans="1:15" x14ac:dyDescent="0.25">
      <c r="A91" s="6"/>
      <c r="B91" s="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>
        <f t="shared" si="9"/>
        <v>0</v>
      </c>
    </row>
    <row r="92" spans="1:15" x14ac:dyDescent="0.25">
      <c r="A92" s="6"/>
      <c r="B92" s="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>
        <f t="shared" si="9"/>
        <v>0</v>
      </c>
    </row>
    <row r="93" spans="1:15" x14ac:dyDescent="0.25">
      <c r="A93" s="30"/>
      <c r="B93" s="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>
        <f t="shared" si="9"/>
        <v>0</v>
      </c>
    </row>
    <row r="94" spans="1:15" x14ac:dyDescent="0.25">
      <c r="A94" s="30"/>
      <c r="B94" s="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>
        <f t="shared" si="9"/>
        <v>0</v>
      </c>
    </row>
    <row r="95" spans="1:15" x14ac:dyDescent="0.25">
      <c r="A95" s="1"/>
      <c r="B95" s="1"/>
      <c r="C95" s="32">
        <f>SUM(C83:C94)</f>
        <v>0</v>
      </c>
      <c r="D95" s="32">
        <f t="shared" ref="D95:N95" si="10">SUM(D83:D94)</f>
        <v>0</v>
      </c>
      <c r="E95" s="32">
        <f t="shared" si="10"/>
        <v>0</v>
      </c>
      <c r="F95" s="32">
        <f t="shared" si="10"/>
        <v>0</v>
      </c>
      <c r="G95" s="32">
        <f t="shared" si="10"/>
        <v>0</v>
      </c>
      <c r="H95" s="32">
        <f t="shared" si="10"/>
        <v>0</v>
      </c>
      <c r="I95" s="32">
        <f t="shared" si="10"/>
        <v>0</v>
      </c>
      <c r="J95" s="32">
        <f t="shared" si="10"/>
        <v>0</v>
      </c>
      <c r="K95" s="32">
        <f t="shared" si="10"/>
        <v>0</v>
      </c>
      <c r="L95" s="32">
        <f t="shared" si="10"/>
        <v>0</v>
      </c>
      <c r="M95" s="32">
        <f t="shared" si="10"/>
        <v>0</v>
      </c>
      <c r="N95" s="32">
        <f t="shared" si="10"/>
        <v>0</v>
      </c>
      <c r="O95" s="23"/>
    </row>
    <row r="96" spans="1:15" x14ac:dyDescent="0.25">
      <c r="A96" s="1"/>
      <c r="B96" s="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9">
        <f>SUM(O83:O94)</f>
        <v>0</v>
      </c>
    </row>
    <row r="97" spans="1:15" x14ac:dyDescent="0.25">
      <c r="A97" s="1"/>
      <c r="B97" s="1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7"/>
    </row>
    <row r="98" spans="1:15" x14ac:dyDescent="0.25">
      <c r="A98" s="1"/>
      <c r="B98" s="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27"/>
    </row>
    <row r="99" spans="1:15" x14ac:dyDescent="0.25">
      <c r="A99" s="5" t="s">
        <v>86</v>
      </c>
      <c r="B99" s="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23">
        <v>91.01</v>
      </c>
    </row>
    <row r="100" spans="1:15" x14ac:dyDescent="0.25">
      <c r="A100" s="5" t="s">
        <v>92</v>
      </c>
      <c r="B100" s="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x14ac:dyDescent="0.25">
      <c r="A101" s="8"/>
      <c r="B101" s="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28"/>
    </row>
    <row r="102" spans="1:15" x14ac:dyDescent="0.25">
      <c r="A102" s="5" t="s">
        <v>11</v>
      </c>
      <c r="B102" s="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23"/>
    </row>
    <row r="103" spans="1:15" x14ac:dyDescent="0.25">
      <c r="A103" s="1" t="s">
        <v>87</v>
      </c>
      <c r="B103" s="1"/>
      <c r="C103" s="11"/>
      <c r="D103" s="11"/>
      <c r="E103" s="11"/>
      <c r="F103" s="11">
        <v>10.1</v>
      </c>
      <c r="G103" s="11"/>
      <c r="H103" s="11"/>
      <c r="I103" s="11"/>
      <c r="J103" s="11"/>
      <c r="K103" s="11"/>
      <c r="L103" s="11"/>
      <c r="M103" s="11"/>
      <c r="N103" s="11"/>
      <c r="O103" s="11">
        <f>SUM(D103:N103)</f>
        <v>10.1</v>
      </c>
    </row>
    <row r="104" spans="1:15" x14ac:dyDescent="0.25">
      <c r="A104" s="1" t="s">
        <v>88</v>
      </c>
      <c r="B104" s="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>
        <f t="shared" ref="O104:O110" si="11">SUM(D104:N104)</f>
        <v>0</v>
      </c>
    </row>
    <row r="105" spans="1:15" x14ac:dyDescent="0.25">
      <c r="A105" s="1" t="s">
        <v>89</v>
      </c>
      <c r="B105" s="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>
        <f t="shared" si="11"/>
        <v>0</v>
      </c>
    </row>
    <row r="106" spans="1:15" x14ac:dyDescent="0.25">
      <c r="A106" s="1" t="s">
        <v>89</v>
      </c>
      <c r="B106" s="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>
        <f>SUM(D106:N106)</f>
        <v>0</v>
      </c>
    </row>
    <row r="107" spans="1:15" x14ac:dyDescent="0.25">
      <c r="A107" s="6" t="s">
        <v>89</v>
      </c>
      <c r="B107" s="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>
        <f>SUM(D107:N107)</f>
        <v>0</v>
      </c>
    </row>
    <row r="108" spans="1:15" x14ac:dyDescent="0.25">
      <c r="A108" s="6"/>
      <c r="B108" s="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9">
        <f>SUM(O103:O107)</f>
        <v>10.1</v>
      </c>
    </row>
    <row r="109" spans="1:15" x14ac:dyDescent="0.25">
      <c r="A109" s="5" t="s">
        <v>91</v>
      </c>
      <c r="B109" s="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x14ac:dyDescent="0.25">
      <c r="A110" s="1" t="s">
        <v>90</v>
      </c>
      <c r="B110" s="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>
        <f t="shared" si="11"/>
        <v>0</v>
      </c>
    </row>
    <row r="111" spans="1:15" x14ac:dyDescent="0.25">
      <c r="A111" s="1"/>
      <c r="B111" s="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9">
        <f>SUM(O110)</f>
        <v>0</v>
      </c>
    </row>
    <row r="112" spans="1:15" x14ac:dyDescent="0.25">
      <c r="A112" s="1"/>
      <c r="B112" s="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27"/>
    </row>
    <row r="113" spans="1:15" ht="16.5" thickBot="1" x14ac:dyDescent="0.3">
      <c r="A113" s="5" t="s">
        <v>93</v>
      </c>
      <c r="B113" s="5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34">
        <f>SUM(O99-O108-O111)</f>
        <v>80.910000000000011</v>
      </c>
    </row>
    <row r="114" spans="1:15" ht="16.5" thickTop="1" x14ac:dyDescent="0.25">
      <c r="A114" s="1"/>
      <c r="B114" s="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23"/>
    </row>
    <row r="115" spans="1:15" x14ac:dyDescent="0.25">
      <c r="A115" s="1"/>
      <c r="B115" s="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23"/>
    </row>
    <row r="116" spans="1:15" x14ac:dyDescent="0.25">
      <c r="A116" s="1"/>
      <c r="B116" s="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23"/>
    </row>
    <row r="117" spans="1:15" x14ac:dyDescent="0.25">
      <c r="A117" s="5" t="s">
        <v>103</v>
      </c>
      <c r="B117" s="5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23"/>
    </row>
    <row r="118" spans="1:15" x14ac:dyDescent="0.25">
      <c r="A118" s="1" t="s">
        <v>83</v>
      </c>
      <c r="B118" s="1"/>
      <c r="C118" s="11">
        <v>8368.1200000000008</v>
      </c>
      <c r="D118" s="11">
        <v>8368.1200000000008</v>
      </c>
      <c r="E118" s="11">
        <v>4257.71</v>
      </c>
      <c r="F118" s="11">
        <v>3232.71</v>
      </c>
      <c r="G118" s="11">
        <v>3232.71</v>
      </c>
      <c r="H118" s="11">
        <v>5926.01</v>
      </c>
      <c r="I118" s="11">
        <v>6062.01</v>
      </c>
      <c r="J118" s="11"/>
      <c r="K118" s="11"/>
      <c r="L118" s="11"/>
      <c r="M118" s="11"/>
      <c r="N118" s="11"/>
      <c r="O118" s="23"/>
    </row>
    <row r="119" spans="1:15" x14ac:dyDescent="0.25">
      <c r="A119" s="1" t="s">
        <v>84</v>
      </c>
      <c r="B119" s="1"/>
      <c r="C119" s="11">
        <v>154.13</v>
      </c>
      <c r="D119" s="11">
        <v>15413</v>
      </c>
      <c r="E119" s="11">
        <v>154.13</v>
      </c>
      <c r="F119" s="11">
        <v>154.13</v>
      </c>
      <c r="G119" s="11">
        <v>154.13</v>
      </c>
      <c r="H119" s="11">
        <v>154.13</v>
      </c>
      <c r="I119" s="11">
        <v>154.13</v>
      </c>
      <c r="J119" s="11"/>
      <c r="K119" s="11"/>
      <c r="L119" s="11"/>
      <c r="M119" s="11"/>
      <c r="N119" s="11"/>
      <c r="O119" s="23"/>
    </row>
    <row r="120" spans="1:15" x14ac:dyDescent="0.25">
      <c r="A120" s="1" t="s">
        <v>85</v>
      </c>
      <c r="B120" s="1"/>
      <c r="C120" s="11">
        <v>4809.04</v>
      </c>
      <c r="D120" s="11">
        <v>4809.04</v>
      </c>
      <c r="E120" s="11">
        <v>4809.04</v>
      </c>
      <c r="F120" s="11">
        <v>4809.04</v>
      </c>
      <c r="G120" s="11">
        <v>4809.04</v>
      </c>
      <c r="H120" s="11">
        <v>4809.04</v>
      </c>
      <c r="I120" s="11">
        <v>4809.04</v>
      </c>
      <c r="J120" s="11"/>
      <c r="K120" s="11"/>
      <c r="L120" s="11"/>
      <c r="M120" s="11"/>
      <c r="N120" s="11"/>
      <c r="O120" s="23"/>
    </row>
  </sheetData>
  <mergeCells count="1">
    <mergeCell ref="A1:F1"/>
  </mergeCells>
  <printOptions gridLines="1"/>
  <pageMargins left="0.7" right="0.7" top="0.75" bottom="0.75" header="0.3" footer="0.3"/>
  <pageSetup paperSize="9" orientation="landscape" horizontalDpi="4294967293" verticalDpi="4294967293" r:id="rId1"/>
  <ignoredErrors>
    <ignoredError sqref="O37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10" workbookViewId="0">
      <selection activeCell="C1" sqref="C1"/>
    </sheetView>
  </sheetViews>
  <sheetFormatPr defaultRowHeight="15.75" x14ac:dyDescent="0.25"/>
  <cols>
    <col min="1" max="1" width="27.375" customWidth="1"/>
    <col min="3" max="3" width="14.25" customWidth="1"/>
  </cols>
  <sheetData>
    <row r="1" spans="1:3" x14ac:dyDescent="0.25">
      <c r="B1" t="s">
        <v>49</v>
      </c>
      <c r="C1" t="s">
        <v>116</v>
      </c>
    </row>
    <row r="2" spans="1:3" x14ac:dyDescent="0.25">
      <c r="A2" t="s">
        <v>50</v>
      </c>
      <c r="B2" s="24"/>
      <c r="C2" s="12"/>
    </row>
    <row r="3" spans="1:3" x14ac:dyDescent="0.25">
      <c r="A3" t="s">
        <v>3</v>
      </c>
      <c r="B3" s="24"/>
      <c r="C3" s="12"/>
    </row>
    <row r="4" spans="1:3" x14ac:dyDescent="0.25">
      <c r="A4" t="s">
        <v>4</v>
      </c>
      <c r="B4" s="24"/>
      <c r="C4" s="12"/>
    </row>
    <row r="5" spans="1:3" x14ac:dyDescent="0.25">
      <c r="A5" t="s">
        <v>5</v>
      </c>
      <c r="B5" s="24"/>
      <c r="C5" s="12"/>
    </row>
    <row r="6" spans="1:3" x14ac:dyDescent="0.25">
      <c r="A6" t="s">
        <v>25</v>
      </c>
      <c r="B6" s="12"/>
      <c r="C6" s="12"/>
    </row>
    <row r="7" spans="1:3" x14ac:dyDescent="0.25">
      <c r="A7" t="s">
        <v>6</v>
      </c>
      <c r="B7" s="24"/>
      <c r="C7" s="24"/>
    </row>
    <row r="8" spans="1:3" x14ac:dyDescent="0.25">
      <c r="A8" t="s">
        <v>7</v>
      </c>
      <c r="B8" s="24"/>
      <c r="C8" s="12"/>
    </row>
    <row r="9" spans="1:3" x14ac:dyDescent="0.25">
      <c r="A9" t="s">
        <v>8</v>
      </c>
      <c r="B9" s="24"/>
      <c r="C9" s="12"/>
    </row>
    <row r="10" spans="1:3" x14ac:dyDescent="0.25">
      <c r="A10" t="s">
        <v>61</v>
      </c>
      <c r="B10" s="24"/>
      <c r="C10" s="12"/>
    </row>
    <row r="11" spans="1:3" x14ac:dyDescent="0.25">
      <c r="A11" t="s">
        <v>51</v>
      </c>
      <c r="B11" s="12"/>
      <c r="C11" s="12"/>
    </row>
    <row r="12" spans="1:3" x14ac:dyDescent="0.25">
      <c r="A12" t="s">
        <v>52</v>
      </c>
      <c r="B12" s="24"/>
      <c r="C12" s="24"/>
    </row>
    <row r="13" spans="1:3" x14ac:dyDescent="0.25">
      <c r="A13" t="s">
        <v>11</v>
      </c>
      <c r="B13" s="24"/>
      <c r="C13" s="12"/>
    </row>
    <row r="14" spans="1:3" x14ac:dyDescent="0.25">
      <c r="A14" t="s">
        <v>76</v>
      </c>
      <c r="B14" s="24"/>
      <c r="C14" s="12"/>
    </row>
    <row r="15" spans="1:3" x14ac:dyDescent="0.25">
      <c r="A15" t="s">
        <v>53</v>
      </c>
      <c r="B15" s="24"/>
      <c r="C15" s="24"/>
    </row>
    <row r="16" spans="1:3" x14ac:dyDescent="0.25">
      <c r="A16" t="s">
        <v>54</v>
      </c>
      <c r="B16" s="24"/>
      <c r="C16" s="24"/>
    </row>
    <row r="17" spans="1:3" x14ac:dyDescent="0.25">
      <c r="A17" t="s">
        <v>55</v>
      </c>
      <c r="B17" s="24"/>
      <c r="C17" s="12"/>
    </row>
    <row r="18" spans="1:3" x14ac:dyDescent="0.25">
      <c r="A18" t="s">
        <v>56</v>
      </c>
      <c r="B18" s="24"/>
      <c r="C18" s="24"/>
    </row>
    <row r="19" spans="1:3" x14ac:dyDescent="0.25">
      <c r="A19" t="s">
        <v>77</v>
      </c>
      <c r="B19" s="12"/>
      <c r="C19" s="24"/>
    </row>
    <row r="20" spans="1:3" x14ac:dyDescent="0.25">
      <c r="A20" t="s">
        <v>30</v>
      </c>
      <c r="B20" s="12"/>
      <c r="C20" s="24"/>
    </row>
    <row r="21" spans="1:3" x14ac:dyDescent="0.25">
      <c r="A21" t="s">
        <v>78</v>
      </c>
      <c r="B21" s="12"/>
      <c r="C21" s="12"/>
    </row>
    <row r="22" spans="1:3" x14ac:dyDescent="0.25">
      <c r="A22" s="13" t="s">
        <v>79</v>
      </c>
      <c r="B22" s="14"/>
      <c r="C22" s="15"/>
    </row>
    <row r="23" spans="1:3" x14ac:dyDescent="0.25">
      <c r="B23" s="12"/>
    </row>
    <row r="24" spans="1:3" x14ac:dyDescent="0.25">
      <c r="A2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2016-17</vt:lpstr>
      <vt:lpstr>Balance Sheet 2016-17</vt:lpstr>
      <vt:lpstr>2017-18</vt:lpstr>
      <vt:lpstr>Balance Sheet 2017-18</vt:lpstr>
      <vt:lpstr>'2016-17'!Print_Area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Baker</dc:creator>
  <cp:lastModifiedBy>BeadnellClerk</cp:lastModifiedBy>
  <cp:lastPrinted>2017-11-16T08:45:35Z</cp:lastPrinted>
  <dcterms:created xsi:type="dcterms:W3CDTF">2016-10-31T18:18:28Z</dcterms:created>
  <dcterms:modified xsi:type="dcterms:W3CDTF">2017-11-16T08:45:49Z</dcterms:modified>
</cp:coreProperties>
</file>